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embeddings/oleObject2.bin" ContentType="application/vnd.openxmlformats-officedocument.oleObject"/>
  <Override PartName="/xl/drawings/drawing3.xml" ContentType="application/vnd.openxmlformats-officedocument.drawing+xml"/>
  <Override PartName="/xl/embeddings/oleObject3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20730" windowHeight="11760" activeTab="7"/>
  </bookViews>
  <sheets>
    <sheet name="CFF" sheetId="7" r:id="rId1"/>
    <sheet name="Atualização" sheetId="5" state="hidden" r:id="rId2"/>
    <sheet name="Plan1 (2)" sheetId="4" state="hidden" r:id="rId3"/>
    <sheet name="Plan1" sheetId="1" state="hidden" r:id="rId4"/>
    <sheet name="Plan2" sheetId="2" state="hidden" r:id="rId5"/>
    <sheet name="Plan3" sheetId="3" state="hidden" r:id="rId6"/>
    <sheet name="Insumos" sheetId="9" r:id="rId7"/>
    <sheet name="Memoria de Cálculo " sheetId="8" r:id="rId8"/>
    <sheet name="REL. RUAS COORDENADAS" sheetId="10" r:id="rId9"/>
  </sheets>
  <externalReferences>
    <externalReference r:id="rId10"/>
  </externalReferences>
  <definedNames>
    <definedName name="_xlnm.Print_Area" localSheetId="0">CFF!$A$1:$J$22</definedName>
    <definedName name="_xlnm.Print_Area" localSheetId="6">Insumos!$A$1:$I$70</definedName>
    <definedName name="_xlnm.Print_Area" localSheetId="7">'Memoria de Cálculo '!$A$1:$F$606</definedName>
    <definedName name="_xlnm.Print_Area" localSheetId="4">Plan2!$A$1:$H$27</definedName>
    <definedName name="_xlnm.Print_Titles" localSheetId="1">Atualização!$1:$9</definedName>
    <definedName name="_xlnm.Print_Titles" localSheetId="7">'Memoria de Cálculo '!$1:$8</definedName>
  </definedNames>
  <calcPr calcId="144525"/>
</workbook>
</file>

<file path=xl/calcChain.xml><?xml version="1.0" encoding="utf-8"?>
<calcChain xmlns="http://schemas.openxmlformats.org/spreadsheetml/2006/main">
  <c r="E20" i="7" l="1"/>
  <c r="F20" i="7"/>
  <c r="G20" i="7"/>
  <c r="H20" i="7"/>
  <c r="D20" i="7"/>
  <c r="I26" i="7"/>
  <c r="A2" i="8"/>
  <c r="A1" i="8"/>
  <c r="A2" i="9"/>
  <c r="A1" i="9"/>
  <c r="A5" i="7"/>
  <c r="A5" i="8" s="1"/>
  <c r="F47" i="9"/>
  <c r="F44" i="9"/>
  <c r="F37" i="9"/>
  <c r="A7" i="9"/>
  <c r="E503" i="8"/>
  <c r="F503" i="8"/>
  <c r="E502" i="8"/>
  <c r="F502" i="8" s="1"/>
  <c r="E501" i="8"/>
  <c r="F501" i="8"/>
  <c r="E500" i="8"/>
  <c r="F500" i="8" s="1"/>
  <c r="E499" i="8"/>
  <c r="F499" i="8"/>
  <c r="E498" i="8"/>
  <c r="F498" i="8" s="1"/>
  <c r="E497" i="8"/>
  <c r="F497" i="8"/>
  <c r="E496" i="8"/>
  <c r="F496" i="8" s="1"/>
  <c r="E495" i="8"/>
  <c r="F495" i="8"/>
  <c r="E494" i="8"/>
  <c r="F494" i="8" s="1"/>
  <c r="E493" i="8"/>
  <c r="F493" i="8"/>
  <c r="E492" i="8"/>
  <c r="F492" i="8" s="1"/>
  <c r="E571" i="8"/>
  <c r="F571" i="8"/>
  <c r="E569" i="8"/>
  <c r="F569" i="8" s="1"/>
  <c r="E568" i="8"/>
  <c r="F568" i="8"/>
  <c r="E567" i="8"/>
  <c r="F567" i="8" s="1"/>
  <c r="E566" i="8"/>
  <c r="F566" i="8"/>
  <c r="E565" i="8"/>
  <c r="F565" i="8" s="1"/>
  <c r="E564" i="8"/>
  <c r="F564" i="8"/>
  <c r="E563" i="8"/>
  <c r="F563" i="8" s="1"/>
  <c r="E562" i="8"/>
  <c r="F562" i="8"/>
  <c r="E570" i="8"/>
  <c r="F570" i="8" s="1"/>
  <c r="E561" i="8"/>
  <c r="F561" i="8"/>
  <c r="E560" i="8"/>
  <c r="F560" i="8" s="1"/>
  <c r="E559" i="8"/>
  <c r="F559" i="8"/>
  <c r="E558" i="8"/>
  <c r="F558" i="8" s="1"/>
  <c r="E557" i="8"/>
  <c r="F557" i="8"/>
  <c r="E556" i="8"/>
  <c r="F556" i="8" s="1"/>
  <c r="E555" i="8"/>
  <c r="F555" i="8"/>
  <c r="E554" i="8"/>
  <c r="F554" i="8" s="1"/>
  <c r="E468" i="8"/>
  <c r="F468" i="8"/>
  <c r="E467" i="8"/>
  <c r="F467" i="8" s="1"/>
  <c r="E466" i="8"/>
  <c r="F466" i="8"/>
  <c r="E470" i="8"/>
  <c r="F470" i="8" s="1"/>
  <c r="E469" i="8"/>
  <c r="F469" i="8"/>
  <c r="E465" i="8"/>
  <c r="F465" i="8" s="1"/>
  <c r="E464" i="8"/>
  <c r="F464" i="8"/>
  <c r="E463" i="8"/>
  <c r="F463" i="8" s="1"/>
  <c r="E462" i="8"/>
  <c r="F462" i="8"/>
  <c r="E461" i="8"/>
  <c r="F461" i="8" s="1"/>
  <c r="E460" i="8"/>
  <c r="F460" i="8"/>
  <c r="E459" i="8"/>
  <c r="F459" i="8" s="1"/>
  <c r="E458" i="8"/>
  <c r="F458" i="8"/>
  <c r="E457" i="8"/>
  <c r="F457" i="8" s="1"/>
  <c r="E456" i="8"/>
  <c r="F456" i="8"/>
  <c r="E455" i="8"/>
  <c r="F455" i="8" s="1"/>
  <c r="E454" i="8"/>
  <c r="F454" i="8"/>
  <c r="E453" i="8"/>
  <c r="F453" i="8" s="1"/>
  <c r="E452" i="8"/>
  <c r="F452" i="8"/>
  <c r="E451" i="8"/>
  <c r="F451" i="8" s="1"/>
  <c r="E450" i="8"/>
  <c r="F450" i="8"/>
  <c r="E449" i="8"/>
  <c r="F449" i="8" s="1"/>
  <c r="E448" i="8"/>
  <c r="F448" i="8"/>
  <c r="E447" i="8"/>
  <c r="F447" i="8" s="1"/>
  <c r="E446" i="8"/>
  <c r="F446" i="8"/>
  <c r="E445" i="8"/>
  <c r="F445" i="8" s="1"/>
  <c r="E444" i="8"/>
  <c r="F444" i="8"/>
  <c r="E443" i="8"/>
  <c r="F443" i="8" s="1"/>
  <c r="E442" i="8"/>
  <c r="F442" i="8"/>
  <c r="E441" i="8"/>
  <c r="F441" i="8" s="1"/>
  <c r="E440" i="8"/>
  <c r="F440" i="8"/>
  <c r="E439" i="8"/>
  <c r="F439" i="8" s="1"/>
  <c r="E438" i="8"/>
  <c r="F438" i="8"/>
  <c r="E437" i="8"/>
  <c r="F437" i="8" s="1"/>
  <c r="E425" i="8"/>
  <c r="F425" i="8"/>
  <c r="E424" i="8"/>
  <c r="F424" i="8" s="1"/>
  <c r="E415" i="8"/>
  <c r="F415" i="8"/>
  <c r="E414" i="8"/>
  <c r="F414" i="8" s="1"/>
  <c r="E413" i="8"/>
  <c r="F413" i="8"/>
  <c r="E412" i="8"/>
  <c r="F412" i="8" s="1"/>
  <c r="E411" i="8"/>
  <c r="F411" i="8"/>
  <c r="E410" i="8"/>
  <c r="F410" i="8" s="1"/>
  <c r="E400" i="8"/>
  <c r="F400" i="8"/>
  <c r="E399" i="8"/>
  <c r="F399" i="8" s="1"/>
  <c r="E398" i="8"/>
  <c r="F398" i="8"/>
  <c r="E397" i="8"/>
  <c r="F397" i="8" s="1"/>
  <c r="E396" i="8"/>
  <c r="F396" i="8"/>
  <c r="E395" i="8"/>
  <c r="F395" i="8" s="1"/>
  <c r="E394" i="8"/>
  <c r="F394" i="8"/>
  <c r="E393" i="8"/>
  <c r="F393" i="8" s="1"/>
  <c r="E392" i="8"/>
  <c r="F392" i="8"/>
  <c r="E391" i="8"/>
  <c r="F391" i="8" s="1"/>
  <c r="E390" i="8"/>
  <c r="F390" i="8"/>
  <c r="E389" i="8"/>
  <c r="F389" i="8" s="1"/>
  <c r="E382" i="8"/>
  <c r="F382" i="8"/>
  <c r="E381" i="8"/>
  <c r="F381" i="8" s="1"/>
  <c r="E380" i="8"/>
  <c r="F380" i="8"/>
  <c r="E379" i="8"/>
  <c r="F379" i="8" s="1"/>
  <c r="E378" i="8"/>
  <c r="F378" i="8"/>
  <c r="E377" i="8"/>
  <c r="F377" i="8" s="1"/>
  <c r="E376" i="8"/>
  <c r="F376" i="8"/>
  <c r="E375" i="8"/>
  <c r="F375" i="8" s="1"/>
  <c r="E374" i="8"/>
  <c r="F374" i="8"/>
  <c r="E373" i="8"/>
  <c r="F373" i="8" s="1"/>
  <c r="E372" i="8"/>
  <c r="F372" i="8" s="1"/>
  <c r="E371" i="8"/>
  <c r="F371" i="8" s="1"/>
  <c r="E370" i="8"/>
  <c r="F370" i="8" s="1"/>
  <c r="E369" i="8"/>
  <c r="F369" i="8" s="1"/>
  <c r="E368" i="8"/>
  <c r="F368" i="8" s="1"/>
  <c r="E361" i="8"/>
  <c r="F361" i="8" s="1"/>
  <c r="E360" i="8"/>
  <c r="F360" i="8"/>
  <c r="E359" i="8"/>
  <c r="F359" i="8" s="1"/>
  <c r="E358" i="8"/>
  <c r="F358" i="8" s="1"/>
  <c r="E357" i="8"/>
  <c r="F357" i="8" s="1"/>
  <c r="E356" i="8"/>
  <c r="F356" i="8" s="1"/>
  <c r="E355" i="8"/>
  <c r="F355" i="8" s="1"/>
  <c r="E354" i="8"/>
  <c r="F354" i="8" s="1"/>
  <c r="E353" i="8"/>
  <c r="F353" i="8" s="1"/>
  <c r="E352" i="8"/>
  <c r="F352" i="8"/>
  <c r="E351" i="8"/>
  <c r="F351" i="8" s="1"/>
  <c r="E350" i="8"/>
  <c r="F350" i="8" s="1"/>
  <c r="E349" i="8"/>
  <c r="F349" i="8" s="1"/>
  <c r="E348" i="8"/>
  <c r="F348" i="8" s="1"/>
  <c r="E347" i="8"/>
  <c r="F347" i="8" s="1"/>
  <c r="E346" i="8"/>
  <c r="F346" i="8" s="1"/>
  <c r="E345" i="8"/>
  <c r="F345" i="8" s="1"/>
  <c r="E344" i="8"/>
  <c r="F344" i="8"/>
  <c r="E343" i="8"/>
  <c r="F343" i="8" s="1"/>
  <c r="E342" i="8"/>
  <c r="F342" i="8" s="1"/>
  <c r="E341" i="8"/>
  <c r="F341" i="8" s="1"/>
  <c r="E340" i="8"/>
  <c r="F340" i="8" s="1"/>
  <c r="E339" i="8"/>
  <c r="F339" i="8" s="1"/>
  <c r="E338" i="8"/>
  <c r="F338" i="8" s="1"/>
  <c r="E337" i="8"/>
  <c r="F337" i="8" s="1"/>
  <c r="E336" i="8"/>
  <c r="F336" i="8"/>
  <c r="E335" i="8"/>
  <c r="F335" i="8" s="1"/>
  <c r="E334" i="8"/>
  <c r="F334" i="8"/>
  <c r="E333" i="8"/>
  <c r="F333" i="8" s="1"/>
  <c r="E332" i="8"/>
  <c r="F332" i="8" s="1"/>
  <c r="E331" i="8"/>
  <c r="F331" i="8" s="1"/>
  <c r="E330" i="8"/>
  <c r="F330" i="8" s="1"/>
  <c r="E329" i="8"/>
  <c r="F329" i="8" s="1"/>
  <c r="E328" i="8"/>
  <c r="F328" i="8"/>
  <c r="E327" i="8"/>
  <c r="F327" i="8" s="1"/>
  <c r="E326" i="8"/>
  <c r="F326" i="8" s="1"/>
  <c r="E325" i="8"/>
  <c r="F325" i="8" s="1"/>
  <c r="E324" i="8"/>
  <c r="F324" i="8" s="1"/>
  <c r="E323" i="8"/>
  <c r="F323" i="8" s="1"/>
  <c r="E322" i="8"/>
  <c r="F322" i="8" s="1"/>
  <c r="E321" i="8"/>
  <c r="F321" i="8" s="1"/>
  <c r="E320" i="8"/>
  <c r="F320" i="8"/>
  <c r="E319" i="8"/>
  <c r="F319" i="8" s="1"/>
  <c r="E318" i="8"/>
  <c r="F318" i="8" s="1"/>
  <c r="E317" i="8"/>
  <c r="F317" i="8" s="1"/>
  <c r="E316" i="8"/>
  <c r="F316" i="8" s="1"/>
  <c r="E315" i="8"/>
  <c r="F315" i="8" s="1"/>
  <c r="E314" i="8"/>
  <c r="F314" i="8" s="1"/>
  <c r="E313" i="8"/>
  <c r="F313" i="8" s="1"/>
  <c r="E312" i="8"/>
  <c r="F312" i="8"/>
  <c r="E311" i="8"/>
  <c r="F311" i="8" s="1"/>
  <c r="E310" i="8"/>
  <c r="F310" i="8"/>
  <c r="E309" i="8"/>
  <c r="F309" i="8" s="1"/>
  <c r="E308" i="8"/>
  <c r="F308" i="8"/>
  <c r="E307" i="8"/>
  <c r="F307" i="8" s="1"/>
  <c r="E306" i="8"/>
  <c r="F306" i="8"/>
  <c r="E305" i="8"/>
  <c r="F305" i="8" s="1"/>
  <c r="E298" i="8"/>
  <c r="F298" i="8"/>
  <c r="E297" i="8"/>
  <c r="F297" i="8" s="1"/>
  <c r="E296" i="8"/>
  <c r="F296" i="8"/>
  <c r="E295" i="8"/>
  <c r="F295" i="8" s="1"/>
  <c r="E294" i="8"/>
  <c r="F294" i="8"/>
  <c r="E293" i="8"/>
  <c r="F293" i="8" s="1"/>
  <c r="E292" i="8"/>
  <c r="F292" i="8"/>
  <c r="E291" i="8"/>
  <c r="F291" i="8" s="1"/>
  <c r="E290" i="8"/>
  <c r="F290" i="8"/>
  <c r="E289" i="8"/>
  <c r="F289" i="8" s="1"/>
  <c r="E288" i="8"/>
  <c r="F288" i="8"/>
  <c r="E287" i="8"/>
  <c r="F287" i="8" s="1"/>
  <c r="E286" i="8"/>
  <c r="F286" i="8"/>
  <c r="E285" i="8"/>
  <c r="F285" i="8" s="1"/>
  <c r="E284" i="8"/>
  <c r="F284" i="8"/>
  <c r="E283" i="8"/>
  <c r="F283" i="8" s="1"/>
  <c r="E282" i="8"/>
  <c r="F282" i="8"/>
  <c r="E281" i="8"/>
  <c r="F281" i="8" s="1"/>
  <c r="E280" i="8"/>
  <c r="F280" i="8"/>
  <c r="E279" i="8"/>
  <c r="F279" i="8" s="1"/>
  <c r="E278" i="8"/>
  <c r="F278" i="8"/>
  <c r="E277" i="8"/>
  <c r="F277" i="8" s="1"/>
  <c r="E276" i="8"/>
  <c r="F276" i="8"/>
  <c r="E275" i="8"/>
  <c r="F275" i="8" s="1"/>
  <c r="E274" i="8"/>
  <c r="F274" i="8"/>
  <c r="E273" i="8"/>
  <c r="F273" i="8" s="1"/>
  <c r="E272" i="8"/>
  <c r="F272" i="8"/>
  <c r="E271" i="8"/>
  <c r="F271" i="8" s="1"/>
  <c r="E270" i="8"/>
  <c r="F270" i="8"/>
  <c r="E269" i="8"/>
  <c r="F269" i="8" s="1"/>
  <c r="E268" i="8"/>
  <c r="F268" i="8"/>
  <c r="E267" i="8"/>
  <c r="F267" i="8" s="1"/>
  <c r="E266" i="8"/>
  <c r="F266" i="8"/>
  <c r="E265" i="8"/>
  <c r="F265" i="8" s="1"/>
  <c r="E264" i="8"/>
  <c r="F264" i="8"/>
  <c r="E263" i="8"/>
  <c r="F263" i="8" s="1"/>
  <c r="E262" i="8"/>
  <c r="F262" i="8"/>
  <c r="E261" i="8"/>
  <c r="F261" i="8" s="1"/>
  <c r="E260" i="8"/>
  <c r="F260" i="8"/>
  <c r="E259" i="8"/>
  <c r="F259" i="8" s="1"/>
  <c r="E258" i="8"/>
  <c r="F258" i="8"/>
  <c r="E257" i="8"/>
  <c r="F257" i="8" s="1"/>
  <c r="E256" i="8"/>
  <c r="F256" i="8"/>
  <c r="E255" i="8"/>
  <c r="F255" i="8" s="1"/>
  <c r="E254" i="8"/>
  <c r="F254" i="8"/>
  <c r="E253" i="8"/>
  <c r="F253" i="8" s="1"/>
  <c r="E252" i="8"/>
  <c r="F252" i="8"/>
  <c r="E251" i="8"/>
  <c r="F251" i="8" s="1"/>
  <c r="E250" i="8"/>
  <c r="F250" i="8"/>
  <c r="E249" i="8"/>
  <c r="F249" i="8" s="1"/>
  <c r="E248" i="8"/>
  <c r="F248" i="8"/>
  <c r="E247" i="8"/>
  <c r="F247" i="8" s="1"/>
  <c r="E246" i="8"/>
  <c r="F246" i="8"/>
  <c r="E245" i="8"/>
  <c r="F245" i="8" s="1"/>
  <c r="E244" i="8"/>
  <c r="F244" i="8"/>
  <c r="E243" i="8"/>
  <c r="F243" i="8" s="1"/>
  <c r="E242" i="8"/>
  <c r="F242" i="8"/>
  <c r="E241" i="8"/>
  <c r="F241" i="8" s="1"/>
  <c r="E240" i="8"/>
  <c r="F240" i="8"/>
  <c r="E239" i="8"/>
  <c r="F239" i="8" s="1"/>
  <c r="E238" i="8"/>
  <c r="F238" i="8"/>
  <c r="E237" i="8"/>
  <c r="F237" i="8" s="1"/>
  <c r="E236" i="8"/>
  <c r="F236" i="8"/>
  <c r="E235" i="8"/>
  <c r="F235" i="8" s="1"/>
  <c r="E234" i="8"/>
  <c r="F234" i="8"/>
  <c r="E233" i="8"/>
  <c r="F233" i="8" s="1"/>
  <c r="E232" i="8"/>
  <c r="F232" i="8"/>
  <c r="E231" i="8"/>
  <c r="F231" i="8" s="1"/>
  <c r="E230" i="8"/>
  <c r="F230" i="8"/>
  <c r="E229" i="8"/>
  <c r="F229" i="8" s="1"/>
  <c r="E228" i="8"/>
  <c r="F228" i="8"/>
  <c r="E227" i="8"/>
  <c r="F227" i="8" s="1"/>
  <c r="E226" i="8"/>
  <c r="F226" i="8"/>
  <c r="E225" i="8"/>
  <c r="F225" i="8" s="1"/>
  <c r="E224" i="8"/>
  <c r="F224" i="8"/>
  <c r="E223" i="8"/>
  <c r="F223" i="8" s="1"/>
  <c r="E222" i="8"/>
  <c r="F222" i="8"/>
  <c r="E221" i="8"/>
  <c r="F221" i="8" s="1"/>
  <c r="E220" i="8"/>
  <c r="F220" i="8"/>
  <c r="E219" i="8"/>
  <c r="F219" i="8" s="1"/>
  <c r="E218" i="8"/>
  <c r="F218" i="8"/>
  <c r="E217" i="8"/>
  <c r="F217" i="8" s="1"/>
  <c r="E216" i="8"/>
  <c r="F216" i="8"/>
  <c r="E215" i="8"/>
  <c r="F215" i="8" s="1"/>
  <c r="E214" i="8"/>
  <c r="F214" i="8"/>
  <c r="E213" i="8"/>
  <c r="F213" i="8" s="1"/>
  <c r="E212" i="8"/>
  <c r="F212" i="8"/>
  <c r="E211" i="8"/>
  <c r="F211" i="8" s="1"/>
  <c r="E210" i="8"/>
  <c r="F210" i="8"/>
  <c r="E209" i="8"/>
  <c r="F209" i="8" s="1"/>
  <c r="E208" i="8"/>
  <c r="F208" i="8"/>
  <c r="E207" i="8"/>
  <c r="F207" i="8" s="1"/>
  <c r="E206" i="8"/>
  <c r="F206" i="8"/>
  <c r="E205" i="8"/>
  <c r="F205" i="8" s="1"/>
  <c r="E204" i="8"/>
  <c r="F204" i="8"/>
  <c r="E203" i="8"/>
  <c r="F203" i="8" s="1"/>
  <c r="E202" i="8"/>
  <c r="F202" i="8"/>
  <c r="E201" i="8"/>
  <c r="F201" i="8" s="1"/>
  <c r="E200" i="8"/>
  <c r="F200" i="8"/>
  <c r="E193" i="8"/>
  <c r="F193" i="8" s="1"/>
  <c r="E192" i="8"/>
  <c r="F192" i="8"/>
  <c r="E191" i="8"/>
  <c r="F191" i="8" s="1"/>
  <c r="E190" i="8"/>
  <c r="F190" i="8"/>
  <c r="E183" i="8"/>
  <c r="F183" i="8" s="1"/>
  <c r="E182" i="8"/>
  <c r="F182" i="8"/>
  <c r="E181" i="8"/>
  <c r="F181" i="8" s="1"/>
  <c r="E180" i="8"/>
  <c r="F180" i="8"/>
  <c r="E179" i="8"/>
  <c r="F179" i="8" s="1"/>
  <c r="E178" i="8"/>
  <c r="F178" i="8"/>
  <c r="E177" i="8"/>
  <c r="F177" i="8" s="1"/>
  <c r="E176" i="8"/>
  <c r="F176" i="8"/>
  <c r="E175" i="8"/>
  <c r="F175" i="8" s="1"/>
  <c r="E174" i="8"/>
  <c r="F174" i="8"/>
  <c r="E173" i="8"/>
  <c r="F173" i="8" s="1"/>
  <c r="E172" i="8"/>
  <c r="F172" i="8"/>
  <c r="E171" i="8"/>
  <c r="F171" i="8" s="1"/>
  <c r="E170" i="8"/>
  <c r="F170" i="8"/>
  <c r="E169" i="8"/>
  <c r="F169" i="8" s="1"/>
  <c r="E168" i="8"/>
  <c r="F168" i="8"/>
  <c r="E167" i="8"/>
  <c r="F167" i="8" s="1"/>
  <c r="E166" i="8"/>
  <c r="F166" i="8"/>
  <c r="E165" i="8"/>
  <c r="F165" i="8" s="1"/>
  <c r="E164" i="8"/>
  <c r="F164" i="8"/>
  <c r="E163" i="8"/>
  <c r="F163" i="8" s="1"/>
  <c r="E162" i="8"/>
  <c r="F162" i="8"/>
  <c r="E161" i="8"/>
  <c r="F161" i="8" s="1"/>
  <c r="E160" i="8"/>
  <c r="F160" i="8"/>
  <c r="E159" i="8"/>
  <c r="F159" i="8" s="1"/>
  <c r="E158" i="8"/>
  <c r="F158" i="8"/>
  <c r="E157" i="8"/>
  <c r="F157" i="8" s="1"/>
  <c r="E156" i="8"/>
  <c r="F156" i="8"/>
  <c r="E155" i="8"/>
  <c r="F155" i="8" s="1"/>
  <c r="E154" i="8"/>
  <c r="F154" i="8"/>
  <c r="E153" i="8"/>
  <c r="F153" i="8" s="1"/>
  <c r="E152" i="8"/>
  <c r="F152" i="8"/>
  <c r="E151" i="8"/>
  <c r="F151" i="8" s="1"/>
  <c r="E150" i="8"/>
  <c r="F150" i="8"/>
  <c r="E149" i="8"/>
  <c r="F149" i="8" s="1"/>
  <c r="E148" i="8"/>
  <c r="F148" i="8"/>
  <c r="E147" i="8"/>
  <c r="F147" i="8" s="1"/>
  <c r="E146" i="8"/>
  <c r="F146" i="8"/>
  <c r="E145" i="8"/>
  <c r="F145" i="8" s="1"/>
  <c r="E144" i="8"/>
  <c r="F144" i="8"/>
  <c r="E143" i="8"/>
  <c r="F143" i="8" s="1"/>
  <c r="E142" i="8"/>
  <c r="F142" i="8"/>
  <c r="E141" i="8"/>
  <c r="F141" i="8" s="1"/>
  <c r="E140" i="8"/>
  <c r="F140" i="8"/>
  <c r="E139" i="8"/>
  <c r="F139" i="8" s="1"/>
  <c r="E138" i="8"/>
  <c r="F138" i="8" s="1"/>
  <c r="F184" i="8" s="1"/>
  <c r="E132" i="8"/>
  <c r="F132" i="8" s="1"/>
  <c r="E131" i="8"/>
  <c r="F131" i="8"/>
  <c r="E130" i="8"/>
  <c r="F130" i="8" s="1"/>
  <c r="E129" i="8"/>
  <c r="F129" i="8" s="1"/>
  <c r="E128" i="8"/>
  <c r="F128" i="8" s="1"/>
  <c r="E127" i="8"/>
  <c r="F127" i="8"/>
  <c r="E126" i="8"/>
  <c r="F126" i="8" s="1"/>
  <c r="E125" i="8"/>
  <c r="F125" i="8"/>
  <c r="E124" i="8"/>
  <c r="F124" i="8" s="1"/>
  <c r="E123" i="8"/>
  <c r="F123" i="8"/>
  <c r="E122" i="8"/>
  <c r="F122" i="8" s="1"/>
  <c r="E121" i="8"/>
  <c r="F121" i="8" s="1"/>
  <c r="E120" i="8"/>
  <c r="F120" i="8" s="1"/>
  <c r="E119" i="8"/>
  <c r="F119" i="8"/>
  <c r="E118" i="8"/>
  <c r="F118" i="8" s="1"/>
  <c r="E117" i="8"/>
  <c r="F117" i="8"/>
  <c r="E116" i="8"/>
  <c r="F116" i="8" s="1"/>
  <c r="E115" i="8"/>
  <c r="F115" i="8"/>
  <c r="E114" i="8"/>
  <c r="F114" i="8" s="1"/>
  <c r="E113" i="8"/>
  <c r="F113" i="8" s="1"/>
  <c r="E112" i="8"/>
  <c r="F112" i="8" s="1"/>
  <c r="E111" i="8"/>
  <c r="F111" i="8"/>
  <c r="E110" i="8"/>
  <c r="F110" i="8" s="1"/>
  <c r="E109" i="8"/>
  <c r="F109" i="8"/>
  <c r="E108" i="8"/>
  <c r="F108" i="8" s="1"/>
  <c r="E107" i="8"/>
  <c r="F107" i="8"/>
  <c r="E106" i="8"/>
  <c r="F106" i="8" s="1"/>
  <c r="E105" i="8"/>
  <c r="F105" i="8" s="1"/>
  <c r="E104" i="8"/>
  <c r="F104" i="8" s="1"/>
  <c r="E103" i="8"/>
  <c r="F103" i="8"/>
  <c r="E102" i="8"/>
  <c r="F102" i="8" s="1"/>
  <c r="E101" i="8"/>
  <c r="F101" i="8"/>
  <c r="E100" i="8"/>
  <c r="F100" i="8" s="1"/>
  <c r="E99" i="8"/>
  <c r="F99" i="8"/>
  <c r="E98" i="8"/>
  <c r="F98" i="8" s="1"/>
  <c r="E92" i="8"/>
  <c r="F92" i="8" s="1"/>
  <c r="E91" i="8"/>
  <c r="F91" i="8"/>
  <c r="E90" i="8"/>
  <c r="F90" i="8" s="1"/>
  <c r="E89" i="8"/>
  <c r="F89" i="8"/>
  <c r="E88" i="8"/>
  <c r="F88" i="8" s="1"/>
  <c r="E87" i="8"/>
  <c r="F87" i="8"/>
  <c r="E86" i="8"/>
  <c r="F86" i="8" s="1"/>
  <c r="E85" i="8"/>
  <c r="F85" i="8"/>
  <c r="E84" i="8"/>
  <c r="F84" i="8" s="1"/>
  <c r="E83" i="8"/>
  <c r="F83" i="8"/>
  <c r="E82" i="8"/>
  <c r="F82" i="8" s="1"/>
  <c r="E81" i="8"/>
  <c r="F81" i="8"/>
  <c r="E80" i="8"/>
  <c r="F80" i="8" s="1"/>
  <c r="E79" i="8"/>
  <c r="F79" i="8"/>
  <c r="E78" i="8"/>
  <c r="F78" i="8" s="1"/>
  <c r="E77" i="8"/>
  <c r="F77" i="8"/>
  <c r="E76" i="8"/>
  <c r="F76" i="8" s="1"/>
  <c r="E75" i="8"/>
  <c r="F75" i="8"/>
  <c r="E74" i="8"/>
  <c r="F74" i="8" s="1"/>
  <c r="E73" i="8"/>
  <c r="F73" i="8"/>
  <c r="E72" i="8"/>
  <c r="F72" i="8" s="1"/>
  <c r="E71" i="8"/>
  <c r="F71" i="8"/>
  <c r="E70" i="8"/>
  <c r="F70" i="8" s="1"/>
  <c r="E69" i="8"/>
  <c r="F69" i="8"/>
  <c r="E68" i="8"/>
  <c r="F68" i="8" s="1"/>
  <c r="E67" i="8"/>
  <c r="F67" i="8"/>
  <c r="E66" i="8"/>
  <c r="F66" i="8" s="1"/>
  <c r="E65" i="8"/>
  <c r="F65" i="8" s="1"/>
  <c r="E64" i="8"/>
  <c r="F64" i="8"/>
  <c r="E63" i="8"/>
  <c r="F63" i="8" s="1"/>
  <c r="E62" i="8"/>
  <c r="F62" i="8"/>
  <c r="E61" i="8"/>
  <c r="F61" i="8" s="1"/>
  <c r="E60" i="8"/>
  <c r="F60" i="8" s="1"/>
  <c r="E59" i="8"/>
  <c r="F59" i="8" s="1"/>
  <c r="E58" i="8"/>
  <c r="F58" i="8"/>
  <c r="E57" i="8"/>
  <c r="F57" i="8" s="1"/>
  <c r="E56" i="8"/>
  <c r="F56" i="8"/>
  <c r="E55" i="8"/>
  <c r="F55" i="8" s="1"/>
  <c r="E54" i="8"/>
  <c r="F54" i="8"/>
  <c r="E53" i="8"/>
  <c r="F53" i="8" s="1"/>
  <c r="E52" i="8"/>
  <c r="F52" i="8" s="1"/>
  <c r="E51" i="8"/>
  <c r="F51" i="8" s="1"/>
  <c r="E50" i="8"/>
  <c r="F50" i="8"/>
  <c r="E49" i="8"/>
  <c r="F49" i="8" s="1"/>
  <c r="E48" i="8"/>
  <c r="F48" i="8"/>
  <c r="E47" i="8"/>
  <c r="F47" i="8" s="1"/>
  <c r="E46" i="8"/>
  <c r="F46" i="8"/>
  <c r="E45" i="8"/>
  <c r="F45" i="8" s="1"/>
  <c r="E44" i="8"/>
  <c r="F44" i="8" s="1"/>
  <c r="E43" i="8"/>
  <c r="F43" i="8" s="1"/>
  <c r="E42" i="8"/>
  <c r="F42" i="8"/>
  <c r="E41" i="8"/>
  <c r="F41" i="8" s="1"/>
  <c r="E40" i="8"/>
  <c r="F40" i="8"/>
  <c r="E39" i="8"/>
  <c r="F39" i="8" s="1"/>
  <c r="E38" i="8"/>
  <c r="F38" i="8" s="1"/>
  <c r="E37" i="8"/>
  <c r="F37" i="8" s="1"/>
  <c r="E36" i="8"/>
  <c r="F36" i="8" s="1"/>
  <c r="E35" i="8"/>
  <c r="F35" i="8" s="1"/>
  <c r="E34" i="8"/>
  <c r="F34" i="8"/>
  <c r="E33" i="8"/>
  <c r="F33" i="8" s="1"/>
  <c r="E32" i="8"/>
  <c r="F32" i="8"/>
  <c r="E31" i="8"/>
  <c r="F31" i="8" s="1"/>
  <c r="E30" i="8"/>
  <c r="F30" i="8" s="1"/>
  <c r="E29" i="8"/>
  <c r="F29" i="8" s="1"/>
  <c r="E28" i="8"/>
  <c r="F28" i="8" s="1"/>
  <c r="E27" i="8"/>
  <c r="F27" i="8" s="1"/>
  <c r="E26" i="8"/>
  <c r="F26" i="8"/>
  <c r="E25" i="8"/>
  <c r="F25" i="8" s="1"/>
  <c r="E24" i="8"/>
  <c r="F24" i="8"/>
  <c r="E23" i="8"/>
  <c r="F23" i="8" s="1"/>
  <c r="E22" i="8"/>
  <c r="F22" i="8" s="1"/>
  <c r="E21" i="8"/>
  <c r="F21" i="8" s="1"/>
  <c r="E20" i="8"/>
  <c r="F20" i="8" s="1"/>
  <c r="E19" i="8"/>
  <c r="F19" i="8" s="1"/>
  <c r="E18" i="8"/>
  <c r="E93" i="8" s="1"/>
  <c r="C2" i="10" s="1"/>
  <c r="F18" i="8"/>
  <c r="E17" i="8"/>
  <c r="F17" i="8" s="1"/>
  <c r="E16" i="8"/>
  <c r="F16" i="8"/>
  <c r="E15" i="8"/>
  <c r="F15" i="8" s="1"/>
  <c r="E14" i="8"/>
  <c r="F14" i="8" s="1"/>
  <c r="F93" i="8" s="1"/>
  <c r="E553" i="8"/>
  <c r="E572" i="8" s="1"/>
  <c r="C15" i="10" s="1"/>
  <c r="E506" i="8"/>
  <c r="F506" i="8" s="1"/>
  <c r="E505" i="8"/>
  <c r="F505" i="8" s="1"/>
  <c r="E504" i="8"/>
  <c r="E507" i="8" s="1"/>
  <c r="F504" i="8"/>
  <c r="E491" i="8"/>
  <c r="F491" i="8" s="1"/>
  <c r="E478" i="8"/>
  <c r="F478" i="8"/>
  <c r="E477" i="8"/>
  <c r="F477" i="8" s="1"/>
  <c r="E476" i="8"/>
  <c r="F476" i="8" s="1"/>
  <c r="F479" i="8" s="1"/>
  <c r="E475" i="8"/>
  <c r="F475" i="8" s="1"/>
  <c r="E436" i="8"/>
  <c r="F436" i="8" s="1"/>
  <c r="F471" i="8" s="1"/>
  <c r="E423" i="8"/>
  <c r="E431" i="8" s="1"/>
  <c r="C11" i="10" s="1"/>
  <c r="F423" i="8"/>
  <c r="F431" i="8" s="1"/>
  <c r="E417" i="8"/>
  <c r="F417" i="8" s="1"/>
  <c r="E416" i="8"/>
  <c r="F416" i="8"/>
  <c r="E409" i="8"/>
  <c r="F409" i="8" s="1"/>
  <c r="F418" i="8" s="1"/>
  <c r="E403" i="8"/>
  <c r="F403" i="8" s="1"/>
  <c r="E402" i="8"/>
  <c r="F402" i="8" s="1"/>
  <c r="E401" i="8"/>
  <c r="F401" i="8" s="1"/>
  <c r="E388" i="8"/>
  <c r="F388" i="8" s="1"/>
  <c r="E367" i="8"/>
  <c r="F367" i="8" s="1"/>
  <c r="F383" i="8" s="1"/>
  <c r="E383" i="8"/>
  <c r="C8" i="10" s="1"/>
  <c r="E304" i="8"/>
  <c r="E199" i="8"/>
  <c r="E189" i="8"/>
  <c r="E194" i="8"/>
  <c r="C5" i="10" s="1"/>
  <c r="E13" i="8"/>
  <c r="F13" i="8" s="1"/>
  <c r="E12" i="8"/>
  <c r="F12" i="8"/>
  <c r="B12" i="7"/>
  <c r="I40" i="5"/>
  <c r="I41" i="5"/>
  <c r="I42" i="5"/>
  <c r="I43" i="5"/>
  <c r="I44" i="5"/>
  <c r="I39" i="5"/>
  <c r="G217" i="5"/>
  <c r="I217" i="5"/>
  <c r="I208" i="5"/>
  <c r="I192" i="5"/>
  <c r="I191" i="5"/>
  <c r="I197" i="5"/>
  <c r="I198" i="5" s="1"/>
  <c r="I199" i="5" s="1"/>
  <c r="I200" i="5" s="1"/>
  <c r="I224" i="5" s="1"/>
  <c r="I188" i="5"/>
  <c r="I152" i="5"/>
  <c r="I136" i="5"/>
  <c r="I141" i="5"/>
  <c r="I142" i="5"/>
  <c r="I143" i="5" s="1"/>
  <c r="I144" i="5" s="1"/>
  <c r="I168" i="5" s="1"/>
  <c r="I135" i="5"/>
  <c r="I132" i="5"/>
  <c r="I96" i="5"/>
  <c r="I81" i="5"/>
  <c r="I80" i="5"/>
  <c r="I87" i="5" s="1"/>
  <c r="I88" i="5" s="1"/>
  <c r="I77" i="5"/>
  <c r="I26" i="5"/>
  <c r="I31" i="5" s="1"/>
  <c r="I32" i="5" s="1"/>
  <c r="I33" i="5" s="1"/>
  <c r="I22" i="5"/>
  <c r="E14" i="2"/>
  <c r="E16" i="2"/>
  <c r="E15" i="2"/>
  <c r="B13" i="3"/>
  <c r="I339" i="4"/>
  <c r="I323" i="4"/>
  <c r="I322" i="4"/>
  <c r="I328" i="4" s="1"/>
  <c r="I329" i="4" s="1"/>
  <c r="I330" i="4" s="1"/>
  <c r="I331" i="4" s="1"/>
  <c r="I355" i="4" s="1"/>
  <c r="I319" i="4"/>
  <c r="I264" i="4"/>
  <c r="I248" i="4"/>
  <c r="I247" i="4"/>
  <c r="I244" i="4"/>
  <c r="I189" i="4"/>
  <c r="I173" i="4"/>
  <c r="I178" i="4" s="1"/>
  <c r="I179" i="4" s="1"/>
  <c r="I180" i="4" s="1"/>
  <c r="I181" i="4" s="1"/>
  <c r="I172" i="4"/>
  <c r="I169" i="4"/>
  <c r="I110" i="4"/>
  <c r="I95" i="4"/>
  <c r="I101" i="4" s="1"/>
  <c r="I94" i="4"/>
  <c r="I91" i="4"/>
  <c r="I42" i="4"/>
  <c r="I26" i="4"/>
  <c r="I25" i="4"/>
  <c r="I30" i="4" s="1"/>
  <c r="I21" i="4"/>
  <c r="G214" i="1"/>
  <c r="I214" i="1"/>
  <c r="I205" i="1"/>
  <c r="I189" i="1"/>
  <c r="I195" i="1"/>
  <c r="I196" i="1" s="1"/>
  <c r="I197" i="1" s="1"/>
  <c r="I221" i="1" s="1"/>
  <c r="I188" i="1"/>
  <c r="I194" i="1" s="1"/>
  <c r="I185" i="1"/>
  <c r="I133" i="1"/>
  <c r="I132" i="1"/>
  <c r="I129" i="1"/>
  <c r="I78" i="1"/>
  <c r="I84" i="1" s="1"/>
  <c r="I77" i="1"/>
  <c r="I74" i="1"/>
  <c r="I26" i="1"/>
  <c r="I25" i="1"/>
  <c r="I21" i="1"/>
  <c r="I149" i="1"/>
  <c r="I30" i="1"/>
  <c r="I42" i="1"/>
  <c r="I93" i="1"/>
  <c r="I118" i="4"/>
  <c r="I124" i="4" s="1"/>
  <c r="F189" i="8"/>
  <c r="F194" i="8"/>
  <c r="E479" i="8"/>
  <c r="C13" i="10" s="1"/>
  <c r="E299" i="8"/>
  <c r="C6" i="10" s="1"/>
  <c r="E418" i="8"/>
  <c r="C10" i="10" s="1"/>
  <c r="F304" i="8"/>
  <c r="F362" i="8"/>
  <c r="F199" i="8"/>
  <c r="F299" i="8" s="1"/>
  <c r="E133" i="8"/>
  <c r="C3" i="10" s="1"/>
  <c r="E471" i="8"/>
  <c r="C12" i="10" s="1"/>
  <c r="I356" i="4" l="1"/>
  <c r="I357" i="4"/>
  <c r="F15" i="2" s="1"/>
  <c r="G15" i="2" s="1"/>
  <c r="I102" i="4"/>
  <c r="I103" i="4" s="1"/>
  <c r="I104" i="4" s="1"/>
  <c r="I127" i="4" s="1"/>
  <c r="I129" i="4" s="1"/>
  <c r="G198" i="4" s="1"/>
  <c r="I198" i="4" s="1"/>
  <c r="I202" i="4" s="1"/>
  <c r="I205" i="4" s="1"/>
  <c r="I222" i="1"/>
  <c r="I223" i="1" s="1"/>
  <c r="F133" i="8"/>
  <c r="I85" i="1"/>
  <c r="I86" i="1"/>
  <c r="I87" i="1" s="1"/>
  <c r="I31" i="4"/>
  <c r="I32" i="4"/>
  <c r="I33" i="4" s="1"/>
  <c r="I53" i="4" s="1"/>
  <c r="I55" i="4" s="1"/>
  <c r="I225" i="5"/>
  <c r="I226" i="5"/>
  <c r="C14" i="10"/>
  <c r="I169" i="5"/>
  <c r="I170" i="5" s="1"/>
  <c r="F404" i="8"/>
  <c r="F507" i="8"/>
  <c r="E184" i="8"/>
  <c r="C4" i="10" s="1"/>
  <c r="I31" i="1"/>
  <c r="I32" i="1" s="1"/>
  <c r="I33" i="1" s="1"/>
  <c r="I53" i="1" s="1"/>
  <c r="I55" i="1" s="1"/>
  <c r="G101" i="1" s="1"/>
  <c r="I101" i="1" s="1"/>
  <c r="I107" i="1" s="1"/>
  <c r="I138" i="1"/>
  <c r="I139" i="1" s="1"/>
  <c r="I140" i="1" s="1"/>
  <c r="I141" i="1" s="1"/>
  <c r="I165" i="1" s="1"/>
  <c r="I89" i="5"/>
  <c r="I90" i="5" s="1"/>
  <c r="I45" i="5"/>
  <c r="I56" i="5" s="1"/>
  <c r="I58" i="5" s="1"/>
  <c r="G104" i="5" s="1"/>
  <c r="I104" i="5" s="1"/>
  <c r="I110" i="5" s="1"/>
  <c r="E404" i="8"/>
  <c r="C9" i="10" s="1"/>
  <c r="E362" i="8"/>
  <c r="C7" i="10" s="1"/>
  <c r="I253" i="4"/>
  <c r="I254" i="4" s="1"/>
  <c r="I255" i="4" s="1"/>
  <c r="I256" i="4" s="1"/>
  <c r="I280" i="4" s="1"/>
  <c r="F553" i="8"/>
  <c r="F572" i="8" s="1"/>
  <c r="I207" i="4" l="1"/>
  <c r="F16" i="2" s="1"/>
  <c r="G16" i="2" s="1"/>
  <c r="I206" i="4"/>
  <c r="I166" i="1"/>
  <c r="I167" i="1" s="1"/>
  <c r="F606" i="8"/>
  <c r="C9" i="9" s="1"/>
  <c r="E606" i="8"/>
  <c r="C8" i="9" s="1"/>
  <c r="E16" i="9" s="1"/>
  <c r="D35" i="9" s="1"/>
  <c r="D37" i="9" s="1"/>
  <c r="D38" i="9" s="1"/>
  <c r="I110" i="1"/>
  <c r="I112" i="1" s="1"/>
  <c r="G158" i="1" s="1"/>
  <c r="I158" i="1" s="1"/>
  <c r="I281" i="4"/>
  <c r="I282" i="4" s="1"/>
  <c r="F14" i="2" s="1"/>
  <c r="G14" i="2" s="1"/>
  <c r="G21" i="2" s="1"/>
  <c r="H21" i="2" s="1"/>
  <c r="I113" i="5"/>
  <c r="I115" i="5" s="1"/>
  <c r="G161" i="5" s="1"/>
  <c r="I161" i="5" s="1"/>
  <c r="H22" i="2" l="1"/>
  <c r="E13" i="3"/>
  <c r="E15" i="9"/>
  <c r="D61" i="9"/>
  <c r="D62" i="9" s="1"/>
  <c r="E23" i="9" s="1"/>
  <c r="G23" i="9" s="1"/>
  <c r="D65" i="9"/>
  <c r="D66" i="9" s="1"/>
  <c r="E24" i="9" s="1"/>
  <c r="G24" i="9" s="1"/>
  <c r="E17" i="9"/>
  <c r="G17" i="9" s="1"/>
  <c r="E18" i="9"/>
  <c r="G18" i="9" s="1"/>
  <c r="D56" i="9" l="1"/>
  <c r="D57" i="9" s="1"/>
  <c r="E22" i="9" s="1"/>
  <c r="G22" i="9" s="1"/>
  <c r="D51" i="9"/>
  <c r="D52" i="9" s="1"/>
  <c r="E21" i="9" s="1"/>
  <c r="G21" i="9" s="1"/>
  <c r="D42" i="9"/>
  <c r="D44" i="9" s="1"/>
  <c r="H44" i="9" s="1"/>
  <c r="D47" i="9" s="1"/>
  <c r="H47" i="9" s="1"/>
  <c r="D13" i="3"/>
  <c r="D19" i="3" s="1"/>
  <c r="D21" i="3" s="1"/>
  <c r="C13" i="3"/>
  <c r="C19" i="3" s="1"/>
  <c r="C20" i="3" s="1"/>
  <c r="F13" i="3"/>
  <c r="F19" i="3" s="1"/>
  <c r="E19" i="3"/>
  <c r="E20" i="9" l="1"/>
  <c r="G20" i="9" s="1"/>
  <c r="E19" i="9"/>
  <c r="G19" i="9" s="1"/>
  <c r="G26" i="9" s="1"/>
  <c r="C22" i="3"/>
  <c r="C21" i="3"/>
  <c r="D20" i="3"/>
  <c r="D22" i="3" s="1"/>
  <c r="I606" i="8" l="1"/>
  <c r="I12" i="7"/>
  <c r="D12" i="7" l="1"/>
  <c r="D18" i="7" s="1"/>
  <c r="G12" i="7"/>
  <c r="G18" i="7" s="1"/>
  <c r="C12" i="7"/>
  <c r="C18" i="7" s="1"/>
  <c r="C19" i="7" s="1"/>
  <c r="F12" i="7"/>
  <c r="F18" i="7" s="1"/>
  <c r="E12" i="7"/>
  <c r="E18" i="7" s="1"/>
  <c r="I18" i="7"/>
  <c r="J12" i="7" s="1"/>
  <c r="J18" i="7" s="1"/>
  <c r="H12" i="7"/>
  <c r="H18" i="7" s="1"/>
  <c r="D19" i="7" l="1"/>
  <c r="E19" i="7" s="1"/>
  <c r="F19" i="7" s="1"/>
  <c r="G19" i="7" s="1"/>
  <c r="H19" i="7" s="1"/>
  <c r="C21" i="7"/>
  <c r="D21" i="7" s="1"/>
  <c r="E21" i="7" s="1"/>
  <c r="F21" i="7" s="1"/>
  <c r="G21" i="7" s="1"/>
  <c r="H21" i="7" s="1"/>
  <c r="C20" i="7"/>
</calcChain>
</file>

<file path=xl/sharedStrings.xml><?xml version="1.0" encoding="utf-8"?>
<sst xmlns="http://schemas.openxmlformats.org/spreadsheetml/2006/main" count="1184" uniqueCount="307">
  <si>
    <t>COMPOSIÇAO UNITÁRIA DE CUSTOS</t>
  </si>
  <si>
    <t>UNIDADE</t>
  </si>
  <si>
    <t>UTILIZAÇÃO</t>
  </si>
  <si>
    <t>CUSTO OPERACIONAL</t>
  </si>
  <si>
    <t>CUSTO</t>
  </si>
  <si>
    <t>EQUIPAMENTO</t>
  </si>
  <si>
    <t>QUANT</t>
  </si>
  <si>
    <t>PROD.</t>
  </si>
  <si>
    <t>IMPROD.</t>
  </si>
  <si>
    <t>IMPROD</t>
  </si>
  <si>
    <t>HORÁRIO</t>
  </si>
  <si>
    <t>(A)TOTAL</t>
  </si>
  <si>
    <t>SALÁRIO</t>
  </si>
  <si>
    <t>MÃO DE OBRA SUPLEMENTAR</t>
  </si>
  <si>
    <t>K</t>
  </si>
  <si>
    <t>(B)TOTAL</t>
  </si>
  <si>
    <t>CUSTO TOTAL HORÁRIO (A+B)</t>
  </si>
  <si>
    <t>MATERIAIS</t>
  </si>
  <si>
    <t>CONSUMO</t>
  </si>
  <si>
    <t>UNITÁRIO</t>
  </si>
  <si>
    <t>(E) TOTAL</t>
  </si>
  <si>
    <t>TRANSPORTES</t>
  </si>
  <si>
    <t>UNID.</t>
  </si>
  <si>
    <t>D.M.T.</t>
  </si>
  <si>
    <t>(F) TOTAL</t>
  </si>
  <si>
    <t>CUSTO DIRETO TOTAL (D) + (E) + (F)</t>
  </si>
  <si>
    <t>BONIFICAÇÃO</t>
  </si>
  <si>
    <t>Servente</t>
  </si>
  <si>
    <t>Usinagem de P.M.F.</t>
  </si>
  <si>
    <t>M3</t>
  </si>
  <si>
    <t>Carrregadeira de Pneus - 3,3 m³ (147KW)</t>
  </si>
  <si>
    <t>Usina Misturadora - pré mist. a frio 60 t/h (43 kW)</t>
  </si>
  <si>
    <t>Grupo Gerador - 100 / 110 KVA (88 kW)</t>
  </si>
  <si>
    <t>E010</t>
  </si>
  <si>
    <t>E115</t>
  </si>
  <si>
    <t>E507</t>
  </si>
  <si>
    <t>T501</t>
  </si>
  <si>
    <t>T701</t>
  </si>
  <si>
    <t>Encarregado de turma</t>
  </si>
  <si>
    <t>HORA</t>
  </si>
  <si>
    <t>Adicional Mão de Obra</t>
  </si>
  <si>
    <t>(C)Adc.Mão Obra: Alimentação(9,60%) + Transporte(4,79%) + EPI (1,12%)</t>
  </si>
  <si>
    <t>(D)PRODUÇÃO DA EQUIPE</t>
  </si>
  <si>
    <t>(E) CUSTO UNITÁRIO DA EXECUÇÃO (A) + (B) :(C) = (D)</t>
  </si>
  <si>
    <t>(E) CUSTO UNITÁRIO DA EXECUÇÃO [(A) + (B) + (C)] :(D) = (E)</t>
  </si>
  <si>
    <t>DERAUX081                               Usinagem de P.M.F.</t>
  </si>
  <si>
    <t>Pré-mistur.a frio(Incl. transp agreg. / exclus. emulsão asfáltica)</t>
  </si>
  <si>
    <t>DERAUX171               Pré-mistur.a frio(Incl. transp agreg. / exclus. emulsão asfáltica)</t>
  </si>
  <si>
    <t>Trator Agrícola (74 KW)</t>
  </si>
  <si>
    <t>Rolo Comp.- Tanden Vib. Auto Prop. 10,2T(82KW)</t>
  </si>
  <si>
    <t>Rolo Comp. de Pneus Auto Prop. 25T (98KW)</t>
  </si>
  <si>
    <t>Vassoura mecânica - Rebocável</t>
  </si>
  <si>
    <t>Vibroacabadora de Asfalto-sobre esteiras (82KW)</t>
  </si>
  <si>
    <t>Caminhão Basculante 10,0 m³ (15,0 t) (210 KW)</t>
  </si>
  <si>
    <t>E007</t>
  </si>
  <si>
    <t>E102</t>
  </si>
  <si>
    <t>E105</t>
  </si>
  <si>
    <t>E107</t>
  </si>
  <si>
    <t>E149</t>
  </si>
  <si>
    <t>E404</t>
  </si>
  <si>
    <t>Encarreg. de pavimentação</t>
  </si>
  <si>
    <t>T511</t>
  </si>
  <si>
    <t>(G) TOTAL</t>
  </si>
  <si>
    <t>Atividades Auxiliares</t>
  </si>
  <si>
    <t>DERAUX081</t>
  </si>
  <si>
    <t>PREÇO UNITÁRIO</t>
  </si>
  <si>
    <t>QUANTIDADE</t>
  </si>
  <si>
    <t>CUSTO DIRETO TOTAL (D) + (E) + (F) + (G)</t>
  </si>
  <si>
    <t>DERCONS060                         Tapa-buraco (com PMF - exclusive emulsão RM - 1C)</t>
  </si>
  <si>
    <t>Compactador manual - Placa vibratório c/ motor (3KW)</t>
  </si>
  <si>
    <t>E914</t>
  </si>
  <si>
    <t>(C)Adc. Mão Obra: Ferramentas: (5,0%) + Alimentação(9,60%) + Transp(4,79%) + EPI (1,12%)</t>
  </si>
  <si>
    <t>DERAUX171</t>
  </si>
  <si>
    <t>DERCONS047                       Remoção manual de revestimento betuminoso</t>
  </si>
  <si>
    <t>PREFEITURA MUNICIPAL DE NOVA UNIÃO</t>
  </si>
  <si>
    <t>SECRETARIA MUNICIPAL DE OBRAS</t>
  </si>
  <si>
    <t>OBRA:     PAVIMENTAÇÃO ASFÁLTICA - TAPA-BURACO</t>
  </si>
  <si>
    <t>DERPAV013                       Imprimação (exclusive asfalto diluido)</t>
  </si>
  <si>
    <t>Tanque de estocagem de Asfalto - 30.000L</t>
  </si>
  <si>
    <t>Equip.distr. Asfalto montado em caminhão (175KW)</t>
  </si>
  <si>
    <t>E110</t>
  </si>
  <si>
    <t>E111</t>
  </si>
  <si>
    <t>M2</t>
  </si>
  <si>
    <t>PLANILHA ORÇAMENTARIA</t>
  </si>
  <si>
    <t>SERVIÇO: CONTRATAÇÃO DE EQUIPAMENTO E MÃO-DE-OBRA</t>
  </si>
  <si>
    <t>LOCAL: DIVERSAS RUAS</t>
  </si>
  <si>
    <t>ITEM</t>
  </si>
  <si>
    <t>CÓD/DER</t>
  </si>
  <si>
    <t>SERVIÇOS</t>
  </si>
  <si>
    <t>QUANT.</t>
  </si>
  <si>
    <t xml:space="preserve">P. UNIT. </t>
  </si>
  <si>
    <t>SUB.TOTAL</t>
  </si>
  <si>
    <t>TOTAL</t>
  </si>
  <si>
    <t>1.0</t>
  </si>
  <si>
    <t>1.1</t>
  </si>
  <si>
    <t>m²</t>
  </si>
  <si>
    <t>TOTAL GERAL DA OBRA</t>
  </si>
  <si>
    <t>TAPA BURACOS</t>
  </si>
  <si>
    <t xml:space="preserve"> Remoção manual de revestimento betuminoso</t>
  </si>
  <si>
    <t xml:space="preserve">  Imprimação (exclusive asfalto diluido)</t>
  </si>
  <si>
    <t xml:space="preserve"> Tapa-buraco (com PMF - exclusive emulsão RM - 1C)</t>
  </si>
  <si>
    <t>1.2</t>
  </si>
  <si>
    <t>1.3</t>
  </si>
  <si>
    <t>m³</t>
  </si>
  <si>
    <t>TOTAL DE TAPA BURACOS</t>
  </si>
  <si>
    <t>M³</t>
  </si>
  <si>
    <t>COMP 1</t>
  </si>
  <si>
    <t>COMP 2</t>
  </si>
  <si>
    <t>COMP 3</t>
  </si>
  <si>
    <r>
      <t xml:space="preserve">COMP 3 - ADAPTADA DA </t>
    </r>
    <r>
      <rPr>
        <b/>
        <sz val="11"/>
        <rFont val="Arial"/>
        <family val="2"/>
      </rPr>
      <t>DERCONS060</t>
    </r>
  </si>
  <si>
    <r>
      <t xml:space="preserve">COMP 2 - ADAPTADA DA </t>
    </r>
    <r>
      <rPr>
        <b/>
        <sz val="11"/>
        <rFont val="Arial"/>
        <family val="2"/>
      </rPr>
      <t>DERPAV013</t>
    </r>
    <r>
      <rPr>
        <sz val="11"/>
        <rFont val="Arial"/>
        <family val="2"/>
      </rPr>
      <t xml:space="preserve"> </t>
    </r>
  </si>
  <si>
    <r>
      <t xml:space="preserve">COMP 1 - ADAPTADA DA </t>
    </r>
    <r>
      <rPr>
        <b/>
        <sz val="11"/>
        <rFont val="Arial"/>
        <family val="2"/>
      </rPr>
      <t>DERCONS047</t>
    </r>
    <r>
      <rPr>
        <sz val="11"/>
        <rFont val="Arial"/>
        <family val="2"/>
      </rPr>
      <t xml:space="preserve"> </t>
    </r>
  </si>
  <si>
    <t>PREÇOS REFERENCIAIS DE SERVIÇOS COM DESONERAÇÃO</t>
  </si>
  <si>
    <t>ITENS</t>
  </si>
  <si>
    <t>DISCRIMINAÇÃO</t>
  </si>
  <si>
    <t>DIAS</t>
  </si>
  <si>
    <t xml:space="preserve">VALOR </t>
  </si>
  <si>
    <t>%</t>
  </si>
  <si>
    <t>TOTAL EM  R$</t>
  </si>
  <si>
    <t>TOTAL ACUMULADO EM  R$</t>
  </si>
  <si>
    <t>TOTAL  (%)</t>
  </si>
  <si>
    <t>TOTAL  ACUMULADO (%)</t>
  </si>
  <si>
    <t>CRONOGRAMA-FISICO-FINANCEIRO</t>
  </si>
  <si>
    <t>REFERÊNCIA: DER/RO</t>
  </si>
  <si>
    <t>DATA: OUT/2018</t>
  </si>
  <si>
    <t>DATA:</t>
  </si>
  <si>
    <t>IE9558</t>
  </si>
  <si>
    <t>TANQUE DE ESTOCAGEM DE ASFALTO COM CAPACIDADE DE 30.000 L</t>
  </si>
  <si>
    <t>IE9584</t>
  </si>
  <si>
    <t>CARREGADEIRA DE PNEUS COM CAPACIDADE DE 1,53 M³ - 106 KW</t>
  </si>
  <si>
    <t>IE9617</t>
  </si>
  <si>
    <t>USINA MISTURADORA DE PRÉ MISTURADO A FRIO COM CAPACIDADE DE 60 T/H</t>
  </si>
  <si>
    <t>IE9763</t>
  </si>
  <si>
    <t>GRUPO GERADOR - 36/40 KVA</t>
  </si>
  <si>
    <t>C64049                   USINAGEM DE PRÉ-MISTURADO A FRIO - FAIXA A - AREIA E BRITA</t>
  </si>
  <si>
    <t>IH9824</t>
  </si>
  <si>
    <t>SERVENTE</t>
  </si>
  <si>
    <t>CUSTO HORÁRIO DE EQUIPAMENTO =</t>
  </si>
  <si>
    <t>EQUIPAMENTO (A)</t>
  </si>
  <si>
    <t>MÃO DE OBRA (B)</t>
  </si>
  <si>
    <t xml:space="preserve">                       CUSTO HORÁRIO DE EQUIPAMENTO =</t>
  </si>
  <si>
    <t>CUSTO HORÁRIO DE EXECUÇÃO =</t>
  </si>
  <si>
    <t>Prod. Equipe:</t>
  </si>
  <si>
    <t>CUSTO DO FIC = =</t>
  </si>
  <si>
    <t>CUSTO DO FIT =</t>
  </si>
  <si>
    <t xml:space="preserve">MATERIAIS (C) </t>
  </si>
  <si>
    <t>PREÇO UNIT.</t>
  </si>
  <si>
    <t>KG</t>
  </si>
  <si>
    <t>T</t>
  </si>
  <si>
    <t xml:space="preserve">                       CUSTO TOTAL DO MATERIAL =</t>
  </si>
  <si>
    <t>IM0005</t>
  </si>
  <si>
    <t>IM0028</t>
  </si>
  <si>
    <t>BRITA 0</t>
  </si>
  <si>
    <t>AREIA MÉDIA</t>
  </si>
  <si>
    <t>BRITA 1</t>
  </si>
  <si>
    <t>IM0191</t>
  </si>
  <si>
    <t>IM0345</t>
  </si>
  <si>
    <t>CAL HIDRATADA</t>
  </si>
  <si>
    <t>IM1103</t>
  </si>
  <si>
    <t>PEDRISCO</t>
  </si>
  <si>
    <t>IM1947</t>
  </si>
  <si>
    <t>EMULSÃO ASFÁLTICA RM-1C</t>
  </si>
  <si>
    <t>1.4</t>
  </si>
  <si>
    <t>Nº</t>
  </si>
  <si>
    <t>Largura</t>
  </si>
  <si>
    <t>Espessura (m)</t>
  </si>
  <si>
    <t>Área (m²)</t>
  </si>
  <si>
    <t>Volume (m³)</t>
  </si>
  <si>
    <t>Largura (m)</t>
  </si>
  <si>
    <t>TOTAL GERAL =</t>
  </si>
  <si>
    <t>PREFEITURA MUNICIPAL DE NOVA BRASILÂNDIA D'OESTE</t>
  </si>
  <si>
    <t>PREFEITURA MUNICIPAL DE VALE DO ANARI</t>
  </si>
  <si>
    <t>Av. Capitão Silvio de Farias</t>
  </si>
  <si>
    <t>Av. Presidente Dutra</t>
  </si>
  <si>
    <t>Av. Tancredo Neves</t>
  </si>
  <si>
    <t>Av. Getúlio Vargas</t>
  </si>
  <si>
    <t>Av. 23 de Agosto</t>
  </si>
  <si>
    <t>Av. Princesa Izabel</t>
  </si>
  <si>
    <t>Av. Tiradentes</t>
  </si>
  <si>
    <t>Av. Eliacir de Castro</t>
  </si>
  <si>
    <t>Av. Travessa</t>
  </si>
  <si>
    <t>Av. Delfino Augsten</t>
  </si>
  <si>
    <t>Rua Curitiba</t>
  </si>
  <si>
    <t>Rua Porto Velho</t>
  </si>
  <si>
    <t>Rua Boa Vista</t>
  </si>
  <si>
    <t>Rua São Luiz</t>
  </si>
  <si>
    <t>Emulsão Asf. RR-1C preço ANP + ICMS+PIS+Cofins + frete - Para Pintura de Ligação do PMF</t>
  </si>
  <si>
    <t>Area dos Buracos Conforme Levantamento em Campo =</t>
  </si>
  <si>
    <t>M²</t>
  </si>
  <si>
    <t>t/m²</t>
  </si>
  <si>
    <t xml:space="preserve">Taxa de RR-1C      </t>
  </si>
  <si>
    <t>Quantidade de RR-1C=</t>
  </si>
  <si>
    <t>x</t>
  </si>
  <si>
    <t>total =</t>
  </si>
  <si>
    <t>t</t>
  </si>
  <si>
    <t>CPU 01</t>
  </si>
  <si>
    <t>Emulsão Asf. RR-1C preço ANP + ICMS+PIS+Cofins - Para Pintura de Ligação do PMF</t>
  </si>
  <si>
    <t>1.5</t>
  </si>
  <si>
    <t>CPU 02</t>
  </si>
  <si>
    <t>Frete rodoviário Emulsão Asf. RR-1C</t>
  </si>
  <si>
    <t>1.6</t>
  </si>
  <si>
    <t>1.7</t>
  </si>
  <si>
    <t>CPU 04</t>
  </si>
  <si>
    <t>Emulsão Asf. RM-1C preço ANP + ICMS+PIS+Cofins - Para Pre misturado a Frio - PMF</t>
  </si>
  <si>
    <t>volume do PMF=</t>
  </si>
  <si>
    <t>Peso específico PMF =</t>
  </si>
  <si>
    <t>t/m³</t>
  </si>
  <si>
    <t>Quantidade PMF=</t>
  </si>
  <si>
    <t>=</t>
  </si>
  <si>
    <t>Taxa de RM-1C por quantidade de PMF=</t>
  </si>
  <si>
    <t>T/m³</t>
  </si>
  <si>
    <t>Quantidade de RM-1C =</t>
  </si>
  <si>
    <t>1.8</t>
  </si>
  <si>
    <t>CPU 05</t>
  </si>
  <si>
    <t>Frete rodoviário Emulsão Asf. RM-1C</t>
  </si>
  <si>
    <t xml:space="preserve"> Aquisição de Brita 0 para Pre misturado a Frio - PMF</t>
  </si>
  <si>
    <t>Volume de PMF x Taxa de brita=</t>
  </si>
  <si>
    <t>m³/m³</t>
  </si>
  <si>
    <t>Aquisição de Areia Media para Pre misturado a Frio - PMF</t>
  </si>
  <si>
    <t>Volume de PMF x Taxa de Areia Média=</t>
  </si>
  <si>
    <t>Total =</t>
  </si>
  <si>
    <t>Aquisição de Cal Hidratada para Pre misturado a Frio - PMF</t>
  </si>
  <si>
    <t>Volume de PMF x Taxa de cal hidratada=</t>
  </si>
  <si>
    <t>kg/m³</t>
  </si>
  <si>
    <t>Kg</t>
  </si>
  <si>
    <t>Aquisição de Pedrisco para Pre misturado a Frio - PMF</t>
  </si>
  <si>
    <t>Volume de PMF x Taxa de pedrisco=</t>
  </si>
  <si>
    <t>IM 0005</t>
  </si>
  <si>
    <t>Aquisição de Brita 0 para Pre misturado a Frio - PMF</t>
  </si>
  <si>
    <t>IM 0028</t>
  </si>
  <si>
    <t>IM 0345</t>
  </si>
  <si>
    <t>IM 1103</t>
  </si>
  <si>
    <t>Area total (m²):</t>
  </si>
  <si>
    <t>Vol. Total (m³):</t>
  </si>
  <si>
    <t>P. UNIT.</t>
  </si>
  <si>
    <t>1.1 e 1.2</t>
  </si>
  <si>
    <t>1.3 e 1.4</t>
  </si>
  <si>
    <t>MEMÓRIA DE CÁLCULO 01</t>
  </si>
  <si>
    <t xml:space="preserve">TOTAL GERAL </t>
  </si>
  <si>
    <t>SERVIÇO: AQUISIÇÃO DE INSUMOS PARA REALIZAÇÃO DE TAPA BURACO</t>
  </si>
  <si>
    <t>SECRETARIA MUNICIPAL DE PLANEJAMENTO</t>
  </si>
  <si>
    <t>DATA: 06/05/2020</t>
  </si>
  <si>
    <t>REFERÊNCIA: DER/RO-02/2020</t>
  </si>
  <si>
    <t>LOCAL</t>
  </si>
  <si>
    <t>ÁREA</t>
  </si>
  <si>
    <t>INICIAL</t>
  </si>
  <si>
    <t>FINAL</t>
  </si>
  <si>
    <t>9°51'48.7"S</t>
  </si>
  <si>
    <t>62°10'32.6"W</t>
  </si>
  <si>
    <t>AV. CAPITÃO SILVIO DE FARIAS - TRECHO: RUA PALMAS/ RUA CURITIBA</t>
  </si>
  <si>
    <t>9°51'05.7"S</t>
  </si>
  <si>
    <t>62°10'32.7"W</t>
  </si>
  <si>
    <t>62°10'36.0"W</t>
  </si>
  <si>
    <t>9°51'05.6"S</t>
  </si>
  <si>
    <t>AV. PRESIDENTE DUTRA - TRECHO: RUA MARIA DEUSDETE/ RUA CUIABÁ</t>
  </si>
  <si>
    <t>9°52'28.7"S</t>
  </si>
  <si>
    <t>62°10'39.1"W</t>
  </si>
  <si>
    <t>9°50'58.7"S</t>
  </si>
  <si>
    <t>62°10'39.2"W</t>
  </si>
  <si>
    <t>AV. GETÚLIO VARGAS - TRECHO: RUA MANAUS/ RUA BOA VISTA</t>
  </si>
  <si>
    <t>9°51'34.5"S</t>
  </si>
  <si>
    <t>62°10'46.6"W</t>
  </si>
  <si>
    <t>9°51'26.6"S</t>
  </si>
  <si>
    <t>62°10'46.3"W</t>
  </si>
  <si>
    <t>AV. 23 DE AGOSTO - TRECHO: RUA CAMPO GRANDE/ RUA CUIABÁ</t>
  </si>
  <si>
    <t>9°51'57.7"S</t>
  </si>
  <si>
    <t>62°10'25.8"W</t>
  </si>
  <si>
    <t>AV. PRINCESA IZABEL - TRECHO: RUA PALMAS/ RUA CUIABÁ</t>
  </si>
  <si>
    <t>9°51'48.6"S</t>
  </si>
  <si>
    <t>62°10'22.6"W</t>
  </si>
  <si>
    <t>9°50'58.8"S</t>
  </si>
  <si>
    <t>62°10'22.5"W</t>
  </si>
  <si>
    <t>AV. TIRADENTES - TRECHO: RUA PALMAS/ RUA CUIABÁ</t>
  </si>
  <si>
    <t>9°51'48.5"S</t>
  </si>
  <si>
    <t>62°10'19.5"W</t>
  </si>
  <si>
    <t>9°50'58.9"S</t>
  </si>
  <si>
    <t>AV. ELIACIR DE CASTRO - TECHO: RUA PORTO VELHO/ RUA CURITIBA</t>
  </si>
  <si>
    <t>9°51'12.8"S</t>
  </si>
  <si>
    <t>62°10'16.0"W</t>
  </si>
  <si>
    <t>9°51'05.9"S</t>
  </si>
  <si>
    <t>AV. TRAVESSA - TRECHO: RUA PORTO VELHO/ CURITIBA</t>
  </si>
  <si>
    <t>62°10'14.1"W</t>
  </si>
  <si>
    <t>9°51'05.8"S</t>
  </si>
  <si>
    <t>62°10'14.0"W</t>
  </si>
  <si>
    <t>AV. DELFINO AUGSTEN - TECHO: RUA PORTO VELHO/ RUA CURITIBA</t>
  </si>
  <si>
    <t>62°10'11.7"W</t>
  </si>
  <si>
    <t>9°51'06.0"S</t>
  </si>
  <si>
    <t>62°10'11.9"W</t>
  </si>
  <si>
    <t>RUA CURITIBA - TRECHO - AV. DELFINO AUGSTEM/ AV TANCREDO NEVES</t>
  </si>
  <si>
    <t>62°10'35.9"W</t>
  </si>
  <si>
    <t>RUA PORTO VELHO - TRECHO: AV. DELFINO AUGSTEM/ AV. TANCREDO NEVES</t>
  </si>
  <si>
    <t>62°10'11.8"W</t>
  </si>
  <si>
    <t>9°51'12.6"S</t>
  </si>
  <si>
    <t>62°10'39.4"W</t>
  </si>
  <si>
    <t>9°51'24.6"S</t>
  </si>
  <si>
    <t>62°10'19.4"W</t>
  </si>
  <si>
    <t>9°51'41.4"S</t>
  </si>
  <si>
    <t>62°10'19.3"W</t>
  </si>
  <si>
    <t>9°51'41.5"S</t>
  </si>
  <si>
    <t>RUA BOA VISTA - TRECHO: AV. TIRADENTES/ AV. GETÚLIO VARGAS</t>
  </si>
  <si>
    <t>62°10'46.4"W</t>
  </si>
  <si>
    <t>RUA SÃO LUIZ - TRECHO: AV. TIRADENTES/ AV. MARECHAL RONDOM</t>
  </si>
  <si>
    <t>9°51'41.6"S</t>
  </si>
  <si>
    <t>62°10'43.3"W</t>
  </si>
  <si>
    <t>AV. TANCREDO NEVES - TRECHO: SÃO LUIZ/ RUA CURITIBA</t>
  </si>
  <si>
    <t>62°10'39.5"W</t>
  </si>
  <si>
    <t>Comprimento (m)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</si>
</sst>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43" formatCode="_-* #,##0.00_-;\-* #,##0.00_-;_-* &quot;-&quot;??_-;_-@_-"/>
    <numFmt numFmtId="164" formatCode="_(* #,##0.00_);_(* \(#,##0.00\);_(* &quot;-&quot;??_);_(@_)"/>
    <numFmt numFmtId="165" formatCode="mmmm\-yy"/>
    <numFmt numFmtId="166" formatCode="#,##0.0000"/>
    <numFmt numFmtId="167" formatCode="#,##0.0000_);\(#,##0.0000\)"/>
    <numFmt numFmtId="168" formatCode="_(* #,##0.0000_);_(* \(#,##0.0000\);_(* &quot;-&quot;????_);_(@_)"/>
    <numFmt numFmtId="169" formatCode="#,##0.00000"/>
    <numFmt numFmtId="170" formatCode="#,##0.0_);\(#,##0.0\)"/>
    <numFmt numFmtId="171" formatCode="_(* #,##0.0000_);_(* \(#,##0.0000\);_(* &quot;-&quot;??_);_(@_)"/>
    <numFmt numFmtId="172" formatCode="00.0"/>
    <numFmt numFmtId="173" formatCode="_(* #,##0.000000_);_(* \(#,##0.000000\);_(* &quot;-&quot;??_);_(@_)"/>
    <numFmt numFmtId="174" formatCode="#,##0.0000;\-#,##0.0000"/>
    <numFmt numFmtId="175" formatCode="0.000"/>
  </numFmts>
  <fonts count="18" x14ac:knownFonts="1">
    <font>
      <sz val="10"/>
      <name val="Arial"/>
    </font>
    <font>
      <sz val="10"/>
      <name val="Arial"/>
    </font>
    <font>
      <b/>
      <sz val="14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2"/>
      <name val="Arial"/>
      <family val="2"/>
    </font>
    <font>
      <sz val="6"/>
      <name val="Arial"/>
      <family val="2"/>
    </font>
    <font>
      <sz val="8"/>
      <color indexed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i/>
      <sz val="11"/>
      <name val="Arial"/>
      <family val="2"/>
    </font>
    <font>
      <sz val="10"/>
      <name val="Arial"/>
      <family val="2"/>
    </font>
    <font>
      <sz val="8"/>
      <name val="Arial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5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89">
    <xf numFmtId="0" fontId="0" fillId="0" borderId="0" xfId="0"/>
    <xf numFmtId="0" fontId="2" fillId="0" borderId="0" xfId="0" applyFont="1" applyFill="1" applyBorder="1" applyAlignment="1">
      <alignment horizontal="center" vertical="center"/>
    </xf>
    <xf numFmtId="0" fontId="0" fillId="0" borderId="0" xfId="0" applyFill="1"/>
    <xf numFmtId="0" fontId="3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 vertical="top"/>
    </xf>
    <xf numFmtId="0" fontId="0" fillId="0" borderId="1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Border="1" applyAlignment="1"/>
    <xf numFmtId="0" fontId="1" fillId="0" borderId="0" xfId="0" applyFont="1" applyFill="1" applyBorder="1" applyAlignment="1">
      <alignment horizontal="center" vertical="top"/>
    </xf>
    <xf numFmtId="0" fontId="1" fillId="0" borderId="2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center" vertical="top"/>
    </xf>
    <xf numFmtId="0" fontId="0" fillId="0" borderId="3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164" fontId="1" fillId="0" borderId="4" xfId="0" applyNumberFormat="1" applyFont="1" applyFill="1" applyBorder="1" applyAlignment="1">
      <alignment horizontal="center" vertical="top"/>
    </xf>
    <xf numFmtId="164" fontId="1" fillId="0" borderId="5" xfId="0" applyNumberFormat="1" applyFont="1" applyFill="1" applyBorder="1" applyAlignment="1">
      <alignment horizontal="center" vertical="top"/>
    </xf>
    <xf numFmtId="0" fontId="0" fillId="0" borderId="0" xfId="0" applyFill="1" applyBorder="1" applyAlignment="1"/>
    <xf numFmtId="0" fontId="6" fillId="0" borderId="2" xfId="0" applyFont="1" applyFill="1" applyBorder="1" applyAlignment="1">
      <alignment horizontal="center"/>
    </xf>
    <xf numFmtId="0" fontId="7" fillId="0" borderId="5" xfId="0" applyFont="1" applyFill="1" applyBorder="1" applyAlignment="1">
      <alignment horizontal="center"/>
    </xf>
    <xf numFmtId="0" fontId="6" fillId="0" borderId="1" xfId="0" applyFont="1" applyFill="1" applyBorder="1"/>
    <xf numFmtId="0" fontId="6" fillId="0" borderId="0" xfId="0" applyFont="1" applyFill="1" applyBorder="1"/>
    <xf numFmtId="0" fontId="6" fillId="0" borderId="2" xfId="0" applyFont="1" applyFill="1" applyBorder="1"/>
    <xf numFmtId="0" fontId="6" fillId="0" borderId="6" xfId="0" applyFont="1" applyFill="1" applyBorder="1"/>
    <xf numFmtId="0" fontId="6" fillId="0" borderId="7" xfId="0" applyFont="1" applyFill="1" applyBorder="1" applyAlignment="1">
      <alignment horizontal="centerContinuous"/>
    </xf>
    <xf numFmtId="0" fontId="6" fillId="0" borderId="7" xfId="0" applyFont="1" applyFill="1" applyBorder="1"/>
    <xf numFmtId="0" fontId="6" fillId="0" borderId="6" xfId="0" applyFont="1" applyFill="1" applyBorder="1" applyAlignment="1">
      <alignment horizontal="centerContinuous"/>
    </xf>
    <xf numFmtId="0" fontId="6" fillId="0" borderId="3" xfId="0" applyFont="1" applyFill="1" applyBorder="1" applyAlignment="1">
      <alignment horizontal="centerContinuous"/>
    </xf>
    <xf numFmtId="0" fontId="6" fillId="0" borderId="4" xfId="0" applyFont="1" applyFill="1" applyBorder="1" applyAlignment="1">
      <alignment horizontal="centerContinuous"/>
    </xf>
    <xf numFmtId="0" fontId="6" fillId="0" borderId="5" xfId="0" applyFont="1" applyFill="1" applyBorder="1"/>
    <xf numFmtId="0" fontId="6" fillId="0" borderId="4" xfId="0" applyFont="1" applyFill="1" applyBorder="1"/>
    <xf numFmtId="0" fontId="8" fillId="0" borderId="1" xfId="0" applyFont="1" applyFill="1" applyBorder="1"/>
    <xf numFmtId="0" fontId="8" fillId="0" borderId="0" xfId="0" applyFont="1" applyFill="1" applyBorder="1"/>
    <xf numFmtId="0" fontId="8" fillId="0" borderId="2" xfId="0" applyFont="1" applyFill="1" applyBorder="1"/>
    <xf numFmtId="164" fontId="6" fillId="0" borderId="2" xfId="0" applyNumberFormat="1" applyFont="1" applyFill="1" applyBorder="1"/>
    <xf numFmtId="165" fontId="8" fillId="0" borderId="0" xfId="0" applyNumberFormat="1" applyFont="1" applyFill="1" applyBorder="1"/>
    <xf numFmtId="0" fontId="6" fillId="0" borderId="8" xfId="0" applyFont="1" applyFill="1" applyBorder="1"/>
    <xf numFmtId="0" fontId="6" fillId="0" borderId="9" xfId="0" applyFont="1" applyFill="1" applyBorder="1"/>
    <xf numFmtId="164" fontId="6" fillId="0" borderId="9" xfId="0" applyNumberFormat="1" applyFont="1" applyFill="1" applyBorder="1"/>
    <xf numFmtId="164" fontId="6" fillId="0" borderId="10" xfId="0" applyNumberFormat="1" applyFont="1" applyFill="1" applyBorder="1"/>
    <xf numFmtId="0" fontId="6" fillId="0" borderId="11" xfId="0" applyFont="1" applyFill="1" applyBorder="1"/>
    <xf numFmtId="0" fontId="6" fillId="0" borderId="12" xfId="0" applyFont="1" applyFill="1" applyBorder="1"/>
    <xf numFmtId="0" fontId="6" fillId="0" borderId="13" xfId="0" applyFont="1" applyFill="1" applyBorder="1" applyAlignment="1">
      <alignment horizontal="centerContinuous"/>
    </xf>
    <xf numFmtId="0" fontId="6" fillId="0" borderId="14" xfId="0" applyFont="1" applyFill="1" applyBorder="1" applyAlignment="1">
      <alignment horizontal="centerContinuous"/>
    </xf>
    <xf numFmtId="0" fontId="6" fillId="0" borderId="2" xfId="0" applyFont="1" applyFill="1" applyBorder="1" applyAlignment="1">
      <alignment horizontal="centerContinuous"/>
    </xf>
    <xf numFmtId="0" fontId="6" fillId="0" borderId="5" xfId="0" applyFont="1" applyFill="1" applyBorder="1" applyAlignment="1">
      <alignment horizontal="centerContinuous"/>
    </xf>
    <xf numFmtId="164" fontId="6" fillId="0" borderId="1" xfId="0" applyNumberFormat="1" applyFont="1" applyFill="1" applyBorder="1" applyAlignment="1"/>
    <xf numFmtId="164" fontId="6" fillId="0" borderId="2" xfId="0" applyNumberFormat="1" applyFont="1" applyFill="1" applyBorder="1" applyAlignment="1">
      <alignment horizontal="left"/>
    </xf>
    <xf numFmtId="39" fontId="6" fillId="0" borderId="2" xfId="0" applyNumberFormat="1" applyFont="1" applyFill="1" applyBorder="1"/>
    <xf numFmtId="164" fontId="6" fillId="0" borderId="2" xfId="0" applyNumberFormat="1" applyFont="1" applyFill="1" applyBorder="1" applyAlignment="1"/>
    <xf numFmtId="164" fontId="6" fillId="0" borderId="1" xfId="0" applyNumberFormat="1" applyFont="1" applyFill="1" applyBorder="1" applyAlignment="1">
      <alignment horizontal="left"/>
    </xf>
    <xf numFmtId="164" fontId="6" fillId="0" borderId="3" xfId="0" applyNumberFormat="1" applyFont="1" applyFill="1" applyBorder="1" applyAlignment="1">
      <alignment horizontal="left"/>
    </xf>
    <xf numFmtId="164" fontId="6" fillId="0" borderId="5" xfId="0" applyNumberFormat="1" applyFont="1" applyFill="1" applyBorder="1" applyAlignment="1">
      <alignment horizontal="left"/>
    </xf>
    <xf numFmtId="39" fontId="6" fillId="0" borderId="10" xfId="0" applyNumberFormat="1" applyFont="1" applyFill="1" applyBorder="1"/>
    <xf numFmtId="164" fontId="6" fillId="0" borderId="8" xfId="0" applyNumberFormat="1" applyFont="1" applyFill="1" applyBorder="1" applyAlignment="1">
      <alignment horizontal="centerContinuous"/>
    </xf>
    <xf numFmtId="164" fontId="6" fillId="0" borderId="10" xfId="0" applyNumberFormat="1" applyFont="1" applyFill="1" applyBorder="1" applyAlignment="1">
      <alignment horizontal="centerContinuous"/>
    </xf>
    <xf numFmtId="0" fontId="6" fillId="0" borderId="13" xfId="0" applyFont="1" applyFill="1" applyBorder="1"/>
    <xf numFmtId="0" fontId="6" fillId="0" borderId="14" xfId="0" applyFont="1" applyFill="1" applyBorder="1"/>
    <xf numFmtId="0" fontId="6" fillId="0" borderId="6" xfId="0" applyFont="1" applyFill="1" applyBorder="1" applyAlignment="1">
      <alignment horizontal="center"/>
    </xf>
    <xf numFmtId="166" fontId="6" fillId="0" borderId="0" xfId="0" applyNumberFormat="1" applyFont="1" applyFill="1" applyAlignment="1">
      <alignment horizontal="centerContinuous"/>
    </xf>
    <xf numFmtId="166" fontId="6" fillId="0" borderId="2" xfId="0" applyNumberFormat="1" applyFont="1" applyFill="1" applyBorder="1" applyAlignment="1">
      <alignment horizontal="centerContinuous"/>
    </xf>
    <xf numFmtId="167" fontId="6" fillId="0" borderId="1" xfId="0" applyNumberFormat="1" applyFont="1" applyFill="1" applyBorder="1" applyAlignment="1">
      <alignment horizontal="right"/>
    </xf>
    <xf numFmtId="168" fontId="6" fillId="0" borderId="2" xfId="0" applyNumberFormat="1" applyFont="1" applyFill="1" applyBorder="1" applyAlignment="1">
      <alignment horizontal="right"/>
    </xf>
    <xf numFmtId="4" fontId="0" fillId="0" borderId="0" xfId="0" applyNumberFormat="1" applyFill="1"/>
    <xf numFmtId="166" fontId="6" fillId="0" borderId="0" xfId="0" applyNumberFormat="1" applyFont="1" applyFill="1" applyBorder="1" applyAlignment="1">
      <alignment horizontal="centerContinuous"/>
    </xf>
    <xf numFmtId="39" fontId="0" fillId="0" borderId="0" xfId="0" applyNumberFormat="1" applyFill="1"/>
    <xf numFmtId="167" fontId="6" fillId="0" borderId="3" xfId="0" applyNumberFormat="1" applyFont="1" applyFill="1" applyBorder="1" applyAlignment="1">
      <alignment horizontal="right"/>
    </xf>
    <xf numFmtId="168" fontId="6" fillId="0" borderId="5" xfId="0" applyNumberFormat="1" applyFont="1" applyFill="1" applyBorder="1" applyAlignment="1">
      <alignment horizontal="right"/>
    </xf>
    <xf numFmtId="0" fontId="6" fillId="0" borderId="1" xfId="0" applyFont="1" applyFill="1" applyBorder="1" applyAlignment="1">
      <alignment horizontal="centerContinuous"/>
    </xf>
    <xf numFmtId="0" fontId="6" fillId="0" borderId="0" xfId="0" applyFont="1" applyFill="1" applyBorder="1" applyAlignment="1">
      <alignment horizontal="centerContinuous"/>
    </xf>
    <xf numFmtId="169" fontId="6" fillId="0" borderId="0" xfId="0" applyNumberFormat="1" applyFont="1" applyFill="1" applyBorder="1" applyAlignment="1">
      <alignment horizontal="right"/>
    </xf>
    <xf numFmtId="169" fontId="6" fillId="0" borderId="2" xfId="0" applyNumberFormat="1" applyFont="1" applyFill="1" applyBorder="1" applyAlignment="1">
      <alignment horizontal="right"/>
    </xf>
    <xf numFmtId="167" fontId="6" fillId="0" borderId="2" xfId="0" applyNumberFormat="1" applyFont="1" applyFill="1" applyBorder="1" applyAlignment="1">
      <alignment horizontal="right"/>
    </xf>
    <xf numFmtId="170" fontId="6" fillId="0" borderId="2" xfId="0" applyNumberFormat="1" applyFont="1" applyFill="1" applyBorder="1"/>
    <xf numFmtId="167" fontId="6" fillId="0" borderId="5" xfId="0" applyNumberFormat="1" applyFont="1" applyFill="1" applyBorder="1" applyAlignment="1">
      <alignment horizontal="right"/>
    </xf>
    <xf numFmtId="39" fontId="6" fillId="0" borderId="15" xfId="0" applyNumberFormat="1" applyFont="1" applyFill="1" applyBorder="1"/>
    <xf numFmtId="10" fontId="6" fillId="0" borderId="9" xfId="0" applyNumberFormat="1" applyFont="1" applyFill="1" applyBorder="1"/>
    <xf numFmtId="0" fontId="9" fillId="0" borderId="0" xfId="0" applyFont="1" applyFill="1" applyBorder="1"/>
    <xf numFmtId="0" fontId="9" fillId="0" borderId="0" xfId="0" applyFont="1" applyFill="1" applyBorder="1" applyAlignment="1">
      <alignment horizontal="center"/>
    </xf>
    <xf numFmtId="164" fontId="9" fillId="0" borderId="0" xfId="3" applyFont="1" applyFill="1" applyBorder="1"/>
    <xf numFmtId="0" fontId="6" fillId="0" borderId="3" xfId="0" applyFont="1" applyFill="1" applyBorder="1"/>
    <xf numFmtId="0" fontId="8" fillId="0" borderId="12" xfId="0" applyFont="1" applyFill="1" applyBorder="1"/>
    <xf numFmtId="164" fontId="6" fillId="0" borderId="12" xfId="0" applyNumberFormat="1" applyFont="1" applyFill="1" applyBorder="1"/>
    <xf numFmtId="164" fontId="6" fillId="0" borderId="0" xfId="0" applyNumberFormat="1" applyFont="1" applyFill="1" applyBorder="1" applyAlignment="1"/>
    <xf numFmtId="164" fontId="6" fillId="0" borderId="6" xfId="3" applyFont="1" applyFill="1" applyBorder="1"/>
    <xf numFmtId="164" fontId="6" fillId="0" borderId="0" xfId="0" applyNumberFormat="1" applyFont="1" applyFill="1" applyBorder="1" applyAlignment="1">
      <alignment horizontal="left"/>
    </xf>
    <xf numFmtId="0" fontId="8" fillId="0" borderId="6" xfId="0" applyFont="1" applyFill="1" applyBorder="1"/>
    <xf numFmtId="164" fontId="6" fillId="0" borderId="6" xfId="0" applyNumberFormat="1" applyFont="1" applyFill="1" applyBorder="1"/>
    <xf numFmtId="0" fontId="8" fillId="0" borderId="7" xfId="0" applyFont="1" applyFill="1" applyBorder="1"/>
    <xf numFmtId="164" fontId="6" fillId="0" borderId="7" xfId="0" applyNumberFormat="1" applyFont="1" applyFill="1" applyBorder="1"/>
    <xf numFmtId="164" fontId="6" fillId="0" borderId="0" xfId="3" applyFont="1" applyFill="1" applyBorder="1"/>
    <xf numFmtId="164" fontId="6" fillId="0" borderId="1" xfId="3" applyFont="1" applyFill="1" applyBorder="1"/>
    <xf numFmtId="164" fontId="6" fillId="0" borderId="11" xfId="0" applyNumberFormat="1" applyFont="1" applyFill="1" applyBorder="1"/>
    <xf numFmtId="164" fontId="6" fillId="0" borderId="14" xfId="0" applyNumberFormat="1" applyFont="1" applyFill="1" applyBorder="1"/>
    <xf numFmtId="164" fontId="6" fillId="0" borderId="0" xfId="0" applyNumberFormat="1" applyFont="1" applyFill="1" applyBorder="1"/>
    <xf numFmtId="0" fontId="6" fillId="0" borderId="4" xfId="0" applyFont="1" applyFill="1" applyBorder="1" applyAlignment="1">
      <alignment horizontal="center"/>
    </xf>
    <xf numFmtId="39" fontId="6" fillId="0" borderId="0" xfId="0" applyNumberFormat="1" applyFont="1" applyFill="1" applyBorder="1"/>
    <xf numFmtId="0" fontId="8" fillId="0" borderId="14" xfId="0" applyFont="1" applyFill="1" applyBorder="1"/>
    <xf numFmtId="0" fontId="8" fillId="0" borderId="5" xfId="0" applyFont="1" applyFill="1" applyBorder="1"/>
    <xf numFmtId="0" fontId="6" fillId="0" borderId="1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top"/>
    </xf>
    <xf numFmtId="0" fontId="5" fillId="0" borderId="2" xfId="0" applyFont="1" applyFill="1" applyBorder="1" applyAlignment="1">
      <alignment horizontal="center" vertical="top"/>
    </xf>
    <xf numFmtId="0" fontId="8" fillId="0" borderId="13" xfId="0" applyFont="1" applyFill="1" applyBorder="1"/>
    <xf numFmtId="0" fontId="8" fillId="0" borderId="11" xfId="0" applyFont="1" applyFill="1" applyBorder="1"/>
    <xf numFmtId="164" fontId="6" fillId="0" borderId="1" xfId="0" applyNumberFormat="1" applyFont="1" applyFill="1" applyBorder="1"/>
    <xf numFmtId="0" fontId="8" fillId="0" borderId="3" xfId="0" applyFont="1" applyFill="1" applyBorder="1"/>
    <xf numFmtId="0" fontId="8" fillId="0" borderId="4" xfId="0" applyFont="1" applyFill="1" applyBorder="1"/>
    <xf numFmtId="164" fontId="6" fillId="0" borderId="13" xfId="0" applyNumberFormat="1" applyFont="1" applyFill="1" applyBorder="1"/>
    <xf numFmtId="0" fontId="8" fillId="0" borderId="9" xfId="0" applyFont="1" applyFill="1" applyBorder="1"/>
    <xf numFmtId="169" fontId="6" fillId="0" borderId="9" xfId="0" applyNumberFormat="1" applyFont="1" applyFill="1" applyBorder="1" applyAlignment="1">
      <alignment horizontal="right"/>
    </xf>
    <xf numFmtId="167" fontId="6" fillId="0" borderId="9" xfId="0" applyNumberFormat="1" applyFont="1" applyFill="1" applyBorder="1" applyAlignment="1">
      <alignment horizontal="right"/>
    </xf>
    <xf numFmtId="170" fontId="6" fillId="0" borderId="5" xfId="0" applyNumberFormat="1" applyFont="1" applyFill="1" applyBorder="1"/>
    <xf numFmtId="43" fontId="6" fillId="0" borderId="10" xfId="0" applyNumberFormat="1" applyFont="1" applyFill="1" applyBorder="1"/>
    <xf numFmtId="43" fontId="0" fillId="0" borderId="0" xfId="0" applyNumberFormat="1" applyFill="1"/>
    <xf numFmtId="0" fontId="12" fillId="0" borderId="15" xfId="0" applyFont="1" applyBorder="1" applyAlignment="1">
      <alignment horizontal="center"/>
    </xf>
    <xf numFmtId="0" fontId="12" fillId="0" borderId="10" xfId="0" applyFont="1" applyBorder="1" applyAlignment="1">
      <alignment horizontal="center"/>
    </xf>
    <xf numFmtId="0" fontId="12" fillId="0" borderId="9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2" fillId="0" borderId="2" xfId="0" applyFont="1" applyBorder="1" applyAlignment="1">
      <alignment horizontal="left"/>
    </xf>
    <xf numFmtId="0" fontId="13" fillId="0" borderId="6" xfId="0" applyFont="1" applyBorder="1" applyAlignment="1">
      <alignment horizontal="center"/>
    </xf>
    <xf numFmtId="0" fontId="13" fillId="0" borderId="6" xfId="0" applyFont="1" applyBorder="1" applyAlignment="1">
      <alignment horizontal="right"/>
    </xf>
    <xf numFmtId="0" fontId="13" fillId="0" borderId="1" xfId="0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13" fillId="0" borderId="2" xfId="0" applyFont="1" applyBorder="1" applyAlignment="1">
      <alignment horizontal="left" wrapText="1"/>
    </xf>
    <xf numFmtId="4" fontId="13" fillId="0" borderId="6" xfId="0" applyNumberFormat="1" applyFont="1" applyBorder="1" applyAlignment="1">
      <alignment horizontal="right"/>
    </xf>
    <xf numFmtId="4" fontId="13" fillId="0" borderId="1" xfId="0" applyNumberFormat="1" applyFont="1" applyBorder="1" applyAlignment="1">
      <alignment horizontal="right"/>
    </xf>
    <xf numFmtId="4" fontId="12" fillId="0" borderId="6" xfId="0" applyNumberFormat="1" applyFont="1" applyBorder="1" applyAlignment="1">
      <alignment horizontal="center"/>
    </xf>
    <xf numFmtId="0" fontId="14" fillId="0" borderId="2" xfId="0" applyFont="1" applyBorder="1" applyAlignment="1">
      <alignment horizontal="right"/>
    </xf>
    <xf numFmtId="4" fontId="12" fillId="0" borderId="6" xfId="0" applyNumberFormat="1" applyFont="1" applyBorder="1"/>
    <xf numFmtId="0" fontId="13" fillId="0" borderId="6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justify"/>
    </xf>
    <xf numFmtId="4" fontId="13" fillId="0" borderId="1" xfId="0" applyNumberFormat="1" applyFont="1" applyBorder="1" applyAlignment="1">
      <alignment horizontal="right" vertical="center"/>
    </xf>
    <xf numFmtId="4" fontId="12" fillId="0" borderId="6" xfId="0" applyNumberFormat="1" applyFont="1" applyBorder="1" applyAlignment="1">
      <alignment vertical="center"/>
    </xf>
    <xf numFmtId="0" fontId="13" fillId="0" borderId="2" xfId="0" applyFont="1" applyBorder="1" applyAlignment="1">
      <alignment horizontal="left"/>
    </xf>
    <xf numFmtId="0" fontId="13" fillId="0" borderId="8" xfId="0" applyFont="1" applyBorder="1" applyAlignment="1">
      <alignment horizontal="center"/>
    </xf>
    <xf numFmtId="0" fontId="12" fillId="0" borderId="8" xfId="0" applyFont="1" applyBorder="1" applyAlignment="1">
      <alignment horizontal="right"/>
    </xf>
    <xf numFmtId="0" fontId="13" fillId="0" borderId="15" xfId="0" applyFont="1" applyBorder="1" applyAlignment="1">
      <alignment horizontal="center"/>
    </xf>
    <xf numFmtId="4" fontId="13" fillId="0" borderId="15" xfId="0" applyNumberFormat="1" applyFont="1" applyBorder="1" applyAlignment="1">
      <alignment horizontal="right"/>
    </xf>
    <xf numFmtId="4" fontId="13" fillId="0" borderId="15" xfId="0" applyNumberFormat="1" applyFont="1" applyBorder="1"/>
    <xf numFmtId="4" fontId="12" fillId="0" borderId="15" xfId="0" applyNumberFormat="1" applyFont="1" applyBorder="1"/>
    <xf numFmtId="0" fontId="7" fillId="0" borderId="0" xfId="0" applyFont="1"/>
    <xf numFmtId="0" fontId="0" fillId="0" borderId="1" xfId="0" applyBorder="1"/>
    <xf numFmtId="0" fontId="0" fillId="0" borderId="0" xfId="0" applyBorder="1"/>
    <xf numFmtId="0" fontId="0" fillId="0" borderId="2" xfId="0" applyBorder="1"/>
    <xf numFmtId="4" fontId="13" fillId="0" borderId="0" xfId="0" applyNumberFormat="1" applyFont="1" applyBorder="1" applyAlignment="1">
      <alignment horizontal="right"/>
    </xf>
    <xf numFmtId="4" fontId="13" fillId="0" borderId="0" xfId="0" applyNumberFormat="1" applyFont="1" applyBorder="1" applyAlignment="1">
      <alignment horizontal="right" vertical="center"/>
    </xf>
    <xf numFmtId="0" fontId="13" fillId="0" borderId="0" xfId="0" applyFont="1" applyBorder="1" applyAlignment="1">
      <alignment horizontal="left"/>
    </xf>
    <xf numFmtId="0" fontId="12" fillId="2" borderId="16" xfId="1" quotePrefix="1" applyFont="1" applyFill="1" applyBorder="1" applyAlignment="1">
      <alignment horizontal="center" vertical="center"/>
    </xf>
    <xf numFmtId="172" fontId="12" fillId="2" borderId="17" xfId="1" applyNumberFormat="1" applyFont="1" applyFill="1" applyBorder="1" applyAlignment="1">
      <alignment horizontal="center"/>
    </xf>
    <xf numFmtId="0" fontId="12" fillId="2" borderId="1" xfId="1" applyFont="1" applyFill="1" applyBorder="1" applyAlignment="1">
      <alignment horizontal="left"/>
    </xf>
    <xf numFmtId="4" fontId="12" fillId="2" borderId="6" xfId="1" applyNumberFormat="1" applyFont="1" applyFill="1" applyBorder="1"/>
    <xf numFmtId="4" fontId="12" fillId="2" borderId="2" xfId="1" applyNumberFormat="1" applyFont="1" applyFill="1" applyBorder="1"/>
    <xf numFmtId="10" fontId="13" fillId="2" borderId="18" xfId="1" applyNumberFormat="1" applyFont="1" applyFill="1" applyBorder="1" applyAlignment="1">
      <alignment horizontal="right"/>
    </xf>
    <xf numFmtId="10" fontId="12" fillId="2" borderId="6" xfId="2" applyNumberFormat="1" applyFont="1" applyFill="1" applyBorder="1" applyAlignment="1">
      <alignment horizontal="center"/>
    </xf>
    <xf numFmtId="0" fontId="13" fillId="2" borderId="17" xfId="1" applyFont="1" applyFill="1" applyBorder="1"/>
    <xf numFmtId="0" fontId="12" fillId="2" borderId="15" xfId="1" quotePrefix="1" applyFont="1" applyFill="1" applyBorder="1" applyAlignment="1">
      <alignment horizontal="left"/>
    </xf>
    <xf numFmtId="4" fontId="12" fillId="2" borderId="15" xfId="1" applyNumberFormat="1" applyFont="1" applyFill="1" applyBorder="1" applyAlignment="1">
      <alignment horizontal="right"/>
    </xf>
    <xf numFmtId="10" fontId="12" fillId="2" borderId="19" xfId="1" applyNumberFormat="1" applyFont="1" applyFill="1" applyBorder="1"/>
    <xf numFmtId="4" fontId="13" fillId="2" borderId="6" xfId="1" applyNumberFormat="1" applyFont="1" applyFill="1" applyBorder="1" applyAlignment="1">
      <alignment horizontal="right"/>
    </xf>
    <xf numFmtId="10" fontId="13" fillId="2" borderId="18" xfId="1" applyNumberFormat="1" applyFont="1" applyFill="1" applyBorder="1"/>
    <xf numFmtId="0" fontId="12" fillId="2" borderId="15" xfId="1" applyFont="1" applyFill="1" applyBorder="1" applyAlignment="1">
      <alignment horizontal="left"/>
    </xf>
    <xf numFmtId="10" fontId="12" fillId="2" borderId="15" xfId="2" applyNumberFormat="1" applyFont="1" applyFill="1" applyBorder="1"/>
    <xf numFmtId="10" fontId="12" fillId="2" borderId="6" xfId="1" applyNumberFormat="1" applyFont="1" applyFill="1" applyBorder="1"/>
    <xf numFmtId="0" fontId="13" fillId="2" borderId="20" xfId="1" applyFont="1" applyFill="1" applyBorder="1"/>
    <xf numFmtId="0" fontId="12" fillId="2" borderId="21" xfId="1" applyFont="1" applyFill="1" applyBorder="1" applyAlignment="1">
      <alignment horizontal="left"/>
    </xf>
    <xf numFmtId="10" fontId="12" fillId="2" borderId="21" xfId="2" applyNumberFormat="1" applyFont="1" applyFill="1" applyBorder="1"/>
    <xf numFmtId="4" fontId="13" fillId="2" borderId="22" xfId="1" applyNumberFormat="1" applyFont="1" applyFill="1" applyBorder="1"/>
    <xf numFmtId="10" fontId="13" fillId="2" borderId="23" xfId="1" applyNumberFormat="1" applyFont="1" applyFill="1" applyBorder="1"/>
    <xf numFmtId="0" fontId="0" fillId="0" borderId="24" xfId="0" applyBorder="1"/>
    <xf numFmtId="0" fontId="0" fillId="0" borderId="25" xfId="0" applyBorder="1"/>
    <xf numFmtId="0" fontId="0" fillId="0" borderId="26" xfId="0" applyFill="1" applyBorder="1" applyAlignment="1">
      <alignment horizontal="center"/>
    </xf>
    <xf numFmtId="0" fontId="5" fillId="0" borderId="26" xfId="0" applyFont="1" applyFill="1" applyBorder="1" applyAlignment="1">
      <alignment horizontal="center" vertical="top"/>
    </xf>
    <xf numFmtId="0" fontId="0" fillId="0" borderId="27" xfId="0" applyBorder="1"/>
    <xf numFmtId="14" fontId="5" fillId="0" borderId="0" xfId="0" applyNumberFormat="1" applyFont="1" applyFill="1" applyBorder="1" applyAlignment="1">
      <alignment horizontal="center" vertical="top"/>
    </xf>
    <xf numFmtId="171" fontId="6" fillId="0" borderId="1" xfId="0" applyNumberFormat="1" applyFont="1" applyFill="1" applyBorder="1" applyAlignment="1"/>
    <xf numFmtId="171" fontId="6" fillId="0" borderId="2" xfId="0" applyNumberFormat="1" applyFont="1" applyFill="1" applyBorder="1"/>
    <xf numFmtId="0" fontId="6" fillId="0" borderId="9" xfId="0" applyFont="1" applyFill="1" applyBorder="1" applyAlignment="1">
      <alignment horizontal="center"/>
    </xf>
    <xf numFmtId="171" fontId="10" fillId="0" borderId="2" xfId="0" applyNumberFormat="1" applyFont="1" applyFill="1" applyBorder="1"/>
    <xf numFmtId="0" fontId="10" fillId="0" borderId="13" xfId="0" applyFont="1" applyFill="1" applyBorder="1"/>
    <xf numFmtId="0" fontId="10" fillId="0" borderId="14" xfId="0" applyFont="1" applyFill="1" applyBorder="1"/>
    <xf numFmtId="0" fontId="10" fillId="0" borderId="6" xfId="0" applyFont="1" applyFill="1" applyBorder="1"/>
    <xf numFmtId="0" fontId="10" fillId="0" borderId="7" xfId="0" applyFont="1" applyFill="1" applyBorder="1" applyAlignment="1">
      <alignment horizontal="centerContinuous"/>
    </xf>
    <xf numFmtId="0" fontId="10" fillId="0" borderId="7" xfId="0" applyFont="1" applyFill="1" applyBorder="1"/>
    <xf numFmtId="0" fontId="10" fillId="0" borderId="6" xfId="0" applyFont="1" applyFill="1" applyBorder="1" applyAlignment="1">
      <alignment horizontal="centerContinuous"/>
    </xf>
    <xf numFmtId="0" fontId="10" fillId="0" borderId="3" xfId="0" applyFont="1" applyFill="1" applyBorder="1" applyAlignment="1">
      <alignment horizontal="centerContinuous"/>
    </xf>
    <xf numFmtId="0" fontId="10" fillId="0" borderId="5" xfId="0" applyFont="1" applyFill="1" applyBorder="1"/>
    <xf numFmtId="0" fontId="10" fillId="0" borderId="4" xfId="0" applyFont="1" applyFill="1" applyBorder="1" applyAlignment="1">
      <alignment horizontal="centerContinuous"/>
    </xf>
    <xf numFmtId="0" fontId="10" fillId="0" borderId="4" xfId="0" applyFont="1" applyFill="1" applyBorder="1"/>
    <xf numFmtId="0" fontId="10" fillId="0" borderId="0" xfId="0" applyFont="1" applyFill="1" applyBorder="1"/>
    <xf numFmtId="0" fontId="10" fillId="0" borderId="11" xfId="0" applyFont="1" applyFill="1" applyBorder="1"/>
    <xf numFmtId="0" fontId="10" fillId="0" borderId="12" xfId="0" applyFont="1" applyFill="1" applyBorder="1"/>
    <xf numFmtId="0" fontId="10" fillId="0" borderId="13" xfId="0" applyFont="1" applyFill="1" applyBorder="1" applyAlignment="1">
      <alignment horizontal="centerContinuous"/>
    </xf>
    <xf numFmtId="0" fontId="10" fillId="0" borderId="14" xfId="0" applyFont="1" applyFill="1" applyBorder="1" applyAlignment="1">
      <alignment horizontal="centerContinuous"/>
    </xf>
    <xf numFmtId="0" fontId="10" fillId="0" borderId="2" xfId="0" applyFont="1" applyFill="1" applyBorder="1" applyAlignment="1">
      <alignment horizontal="centerContinuous"/>
    </xf>
    <xf numFmtId="0" fontId="10" fillId="0" borderId="0" xfId="0" applyFont="1" applyFill="1" applyBorder="1" applyAlignment="1">
      <alignment horizontal="centerContinuous"/>
    </xf>
    <xf numFmtId="0" fontId="10" fillId="0" borderId="5" xfId="0" applyFont="1" applyFill="1" applyBorder="1" applyAlignment="1">
      <alignment horizontal="centerContinuous"/>
    </xf>
    <xf numFmtId="0" fontId="10" fillId="0" borderId="1" xfId="0" applyFont="1" applyFill="1" applyBorder="1" applyAlignment="1">
      <alignment horizontal="centerContinuous"/>
    </xf>
    <xf numFmtId="0" fontId="5" fillId="0" borderId="3" xfId="0" applyFont="1" applyFill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0" fontId="5" fillId="0" borderId="5" xfId="0" applyFont="1" applyFill="1" applyBorder="1" applyAlignment="1">
      <alignment vertical="center"/>
    </xf>
    <xf numFmtId="173" fontId="6" fillId="0" borderId="2" xfId="3" applyNumberFormat="1" applyFont="1" applyFill="1" applyBorder="1" applyAlignment="1">
      <alignment horizontal="left"/>
    </xf>
    <xf numFmtId="174" fontId="6" fillId="0" borderId="2" xfId="0" applyNumberFormat="1" applyFont="1" applyFill="1" applyBorder="1"/>
    <xf numFmtId="174" fontId="10" fillId="0" borderId="10" xfId="0" applyNumberFormat="1" applyFont="1" applyFill="1" applyBorder="1"/>
    <xf numFmtId="0" fontId="13" fillId="0" borderId="0" xfId="0" applyFont="1" applyBorder="1" applyAlignment="1">
      <alignment horizontal="center"/>
    </xf>
    <xf numFmtId="0" fontId="14" fillId="0" borderId="0" xfId="0" applyFont="1" applyBorder="1" applyAlignment="1">
      <alignment horizontal="right"/>
    </xf>
    <xf numFmtId="10" fontId="13" fillId="0" borderId="6" xfId="2" applyNumberFormat="1" applyFont="1" applyBorder="1" applyAlignment="1">
      <alignment horizontal="center"/>
    </xf>
    <xf numFmtId="0" fontId="0" fillId="0" borderId="15" xfId="0" applyBorder="1"/>
    <xf numFmtId="0" fontId="0" fillId="0" borderId="15" xfId="0" applyBorder="1" applyAlignment="1">
      <alignment horizontal="center"/>
    </xf>
    <xf numFmtId="164" fontId="0" fillId="0" borderId="15" xfId="3" applyFont="1" applyBorder="1" applyAlignment="1">
      <alignment horizontal="center"/>
    </xf>
    <xf numFmtId="164" fontId="0" fillId="0" borderId="15" xfId="3" applyFont="1" applyBorder="1"/>
    <xf numFmtId="164" fontId="3" fillId="0" borderId="15" xfId="3" applyFont="1" applyBorder="1"/>
    <xf numFmtId="0" fontId="5" fillId="0" borderId="0" xfId="0" applyFont="1" applyFill="1" applyBorder="1" applyAlignment="1">
      <alignment vertical="top"/>
    </xf>
    <xf numFmtId="0" fontId="3" fillId="0" borderId="0" xfId="0" applyFont="1" applyFill="1" applyBorder="1" applyAlignment="1">
      <alignment vertical="top"/>
    </xf>
    <xf numFmtId="0" fontId="2" fillId="0" borderId="0" xfId="0" applyFont="1" applyFill="1" applyBorder="1" applyAlignment="1">
      <alignment vertical="center"/>
    </xf>
    <xf numFmtId="0" fontId="1" fillId="0" borderId="25" xfId="0" applyFont="1" applyFill="1" applyBorder="1" applyAlignment="1">
      <alignment horizontal="center" vertical="top"/>
    </xf>
    <xf numFmtId="0" fontId="5" fillId="0" borderId="25" xfId="0" applyFont="1" applyFill="1" applyBorder="1" applyAlignment="1">
      <alignment horizontal="center" vertical="top"/>
    </xf>
    <xf numFmtId="0" fontId="5" fillId="0" borderId="26" xfId="0" applyFont="1" applyFill="1" applyBorder="1" applyAlignment="1">
      <alignment vertical="top"/>
    </xf>
    <xf numFmtId="0" fontId="5" fillId="0" borderId="25" xfId="0" applyFont="1" applyFill="1" applyBorder="1" applyAlignment="1">
      <alignment vertical="top"/>
    </xf>
    <xf numFmtId="0" fontId="0" fillId="0" borderId="28" xfId="0" applyBorder="1"/>
    <xf numFmtId="0" fontId="0" fillId="0" borderId="29" xfId="0" applyBorder="1"/>
    <xf numFmtId="0" fontId="0" fillId="0" borderId="19" xfId="0" applyBorder="1" applyAlignment="1">
      <alignment horizontal="center"/>
    </xf>
    <xf numFmtId="0" fontId="0" fillId="0" borderId="30" xfId="0" applyBorder="1" applyAlignment="1">
      <alignment horizontal="center"/>
    </xf>
    <xf numFmtId="164" fontId="0" fillId="0" borderId="19" xfId="3" applyFont="1" applyBorder="1"/>
    <xf numFmtId="0" fontId="0" fillId="0" borderId="26" xfId="0" applyBorder="1"/>
    <xf numFmtId="164" fontId="3" fillId="0" borderId="19" xfId="3" applyFont="1" applyBorder="1"/>
    <xf numFmtId="164" fontId="3" fillId="0" borderId="0" xfId="3" applyFont="1" applyBorder="1"/>
    <xf numFmtId="164" fontId="17" fillId="0" borderId="21" xfId="3" applyFont="1" applyBorder="1"/>
    <xf numFmtId="164" fontId="17" fillId="0" borderId="31" xfId="3" applyFont="1" applyBorder="1"/>
    <xf numFmtId="0" fontId="0" fillId="0" borderId="32" xfId="0" applyBorder="1" applyAlignment="1">
      <alignment horizontal="center"/>
    </xf>
    <xf numFmtId="164" fontId="0" fillId="0" borderId="21" xfId="3" applyFont="1" applyBorder="1" applyAlignment="1">
      <alignment horizontal="center"/>
    </xf>
    <xf numFmtId="0" fontId="0" fillId="0" borderId="21" xfId="0" applyBorder="1" applyAlignment="1">
      <alignment horizontal="center"/>
    </xf>
    <xf numFmtId="164" fontId="3" fillId="0" borderId="21" xfId="3" applyFont="1" applyBorder="1"/>
    <xf numFmtId="164" fontId="3" fillId="0" borderId="31" xfId="3" applyFont="1" applyBorder="1"/>
    <xf numFmtId="0" fontId="0" fillId="0" borderId="0" xfId="0" applyAlignment="1">
      <alignment horizontal="center"/>
    </xf>
    <xf numFmtId="0" fontId="5" fillId="0" borderId="1" xfId="0" applyFont="1" applyFill="1" applyBorder="1" applyAlignment="1">
      <alignment horizontal="left" vertical="top"/>
    </xf>
    <xf numFmtId="43" fontId="12" fillId="0" borderId="33" xfId="0" applyNumberFormat="1" applyFont="1" applyBorder="1"/>
    <xf numFmtId="43" fontId="12" fillId="0" borderId="34" xfId="0" applyNumberFormat="1" applyFont="1" applyBorder="1"/>
    <xf numFmtId="0" fontId="13" fillId="0" borderId="0" xfId="0" applyFont="1"/>
    <xf numFmtId="0" fontId="6" fillId="0" borderId="12" xfId="0" applyFont="1" applyFill="1" applyBorder="1" applyAlignment="1">
      <alignment horizontal="center"/>
    </xf>
    <xf numFmtId="167" fontId="6" fillId="0" borderId="13" xfId="0" applyNumberFormat="1" applyFont="1" applyFill="1" applyBorder="1" applyAlignment="1">
      <alignment horizontal="right"/>
    </xf>
    <xf numFmtId="168" fontId="6" fillId="0" borderId="14" xfId="0" applyNumberFormat="1" applyFont="1" applyFill="1" applyBorder="1" applyAlignment="1">
      <alignment horizontal="right"/>
    </xf>
    <xf numFmtId="14" fontId="5" fillId="0" borderId="0" xfId="0" applyNumberFormat="1" applyFont="1" applyFill="1" applyBorder="1" applyAlignment="1">
      <alignment horizontal="left" vertical="top"/>
    </xf>
    <xf numFmtId="4" fontId="12" fillId="2" borderId="6" xfId="1" applyNumberFormat="1" applyFont="1" applyFill="1" applyBorder="1" applyAlignment="1">
      <alignment horizontal="center"/>
    </xf>
    <xf numFmtId="4" fontId="12" fillId="2" borderId="2" xfId="1" applyNumberFormat="1" applyFont="1" applyFill="1" applyBorder="1" applyAlignment="1">
      <alignment horizontal="center"/>
    </xf>
    <xf numFmtId="4" fontId="12" fillId="2" borderId="15" xfId="1" applyNumberFormat="1" applyFont="1" applyFill="1" applyBorder="1" applyAlignment="1">
      <alignment horizontal="center"/>
    </xf>
    <xf numFmtId="164" fontId="0" fillId="0" borderId="15" xfId="3" applyNumberFormat="1" applyFont="1" applyBorder="1"/>
    <xf numFmtId="164" fontId="0" fillId="0" borderId="19" xfId="3" applyNumberFormat="1" applyFont="1" applyBorder="1"/>
    <xf numFmtId="164" fontId="0" fillId="0" borderId="19" xfId="0" applyNumberFormat="1" applyBorder="1"/>
    <xf numFmtId="4" fontId="0" fillId="0" borderId="0" xfId="0" applyNumberFormat="1"/>
    <xf numFmtId="0" fontId="13" fillId="0" borderId="15" xfId="0" applyFont="1" applyFill="1" applyBorder="1" applyAlignment="1">
      <alignment horizontal="left" vertical="top"/>
    </xf>
    <xf numFmtId="0" fontId="13" fillId="0" borderId="15" xfId="0" applyFont="1" applyFill="1" applyBorder="1" applyAlignment="1">
      <alignment horizontal="left" vertical="top" wrapText="1"/>
    </xf>
    <xf numFmtId="0" fontId="13" fillId="0" borderId="15" xfId="0" applyFont="1" applyFill="1" applyBorder="1" applyAlignment="1">
      <alignment horizontal="center" vertical="top"/>
    </xf>
    <xf numFmtId="4" fontId="13" fillId="0" borderId="15" xfId="0" applyNumberFormat="1" applyFont="1" applyFill="1" applyBorder="1" applyAlignment="1">
      <alignment horizontal="center" vertical="top"/>
    </xf>
    <xf numFmtId="0" fontId="13" fillId="0" borderId="15" xfId="0" applyFont="1" applyFill="1" applyBorder="1" applyAlignment="1">
      <alignment vertical="top"/>
    </xf>
    <xf numFmtId="2" fontId="13" fillId="0" borderId="15" xfId="0" applyNumberFormat="1" applyFont="1" applyFill="1" applyBorder="1" applyAlignment="1">
      <alignment horizontal="left" vertical="top"/>
    </xf>
    <xf numFmtId="0" fontId="12" fillId="0" borderId="0" xfId="0" applyFont="1" applyBorder="1" applyAlignment="1">
      <alignment horizontal="center" wrapText="1"/>
    </xf>
    <xf numFmtId="4" fontId="13" fillId="0" borderId="0" xfId="0" applyNumberFormat="1" applyFont="1" applyFill="1" applyBorder="1" applyAlignment="1">
      <alignment horizontal="center" vertical="top"/>
    </xf>
    <xf numFmtId="4" fontId="0" fillId="0" borderId="0" xfId="0" applyNumberFormat="1" applyBorder="1"/>
    <xf numFmtId="0" fontId="0" fillId="0" borderId="0" xfId="0" applyBorder="1" applyAlignment="1">
      <alignment wrapText="1"/>
    </xf>
    <xf numFmtId="2" fontId="0" fillId="0" borderId="0" xfId="0" applyNumberFormat="1" applyBorder="1"/>
    <xf numFmtId="164" fontId="0" fillId="0" borderId="0" xfId="3" applyFont="1" applyBorder="1"/>
    <xf numFmtId="0" fontId="12" fillId="0" borderId="35" xfId="0" applyFont="1" applyBorder="1" applyAlignment="1">
      <alignment horizontal="center"/>
    </xf>
    <xf numFmtId="0" fontId="12" fillId="0" borderId="36" xfId="0" applyFont="1" applyBorder="1" applyAlignment="1">
      <alignment horizontal="center"/>
    </xf>
    <xf numFmtId="0" fontId="12" fillId="0" borderId="37" xfId="0" applyFont="1" applyBorder="1" applyAlignment="1">
      <alignment horizontal="center"/>
    </xf>
    <xf numFmtId="0" fontId="12" fillId="0" borderId="36" xfId="0" applyFont="1" applyBorder="1" applyAlignment="1">
      <alignment horizontal="center" wrapText="1"/>
    </xf>
    <xf numFmtId="0" fontId="12" fillId="0" borderId="38" xfId="0" applyFont="1" applyBorder="1" applyAlignment="1">
      <alignment horizontal="center"/>
    </xf>
    <xf numFmtId="0" fontId="13" fillId="0" borderId="18" xfId="0" applyFont="1" applyBorder="1" applyAlignment="1">
      <alignment horizontal="right"/>
    </xf>
    <xf numFmtId="10" fontId="13" fillId="0" borderId="19" xfId="2" applyNumberFormat="1" applyFont="1" applyFill="1" applyBorder="1" applyAlignment="1">
      <alignment horizontal="center" vertical="top"/>
    </xf>
    <xf numFmtId="4" fontId="13" fillId="0" borderId="18" xfId="0" applyNumberFormat="1" applyFont="1" applyBorder="1" applyAlignment="1">
      <alignment horizontal="right"/>
    </xf>
    <xf numFmtId="164" fontId="13" fillId="0" borderId="19" xfId="3" applyFont="1" applyFill="1" applyBorder="1" applyAlignment="1">
      <alignment horizontal="center" vertical="top"/>
    </xf>
    <xf numFmtId="4" fontId="13" fillId="0" borderId="0" xfId="0" applyNumberFormat="1" applyFont="1"/>
    <xf numFmtId="0" fontId="3" fillId="0" borderId="0" xfId="0" applyFont="1" applyBorder="1"/>
    <xf numFmtId="0" fontId="0" fillId="0" borderId="13" xfId="0" applyBorder="1"/>
    <xf numFmtId="0" fontId="0" fillId="0" borderId="11" xfId="0" applyBorder="1"/>
    <xf numFmtId="0" fontId="13" fillId="0" borderId="11" xfId="0" applyFont="1" applyBorder="1" applyAlignment="1">
      <alignment horizontal="left"/>
    </xf>
    <xf numFmtId="4" fontId="0" fillId="0" borderId="11" xfId="0" applyNumberFormat="1" applyBorder="1"/>
    <xf numFmtId="164" fontId="0" fillId="0" borderId="14" xfId="3" applyFont="1" applyBorder="1"/>
    <xf numFmtId="164" fontId="0" fillId="0" borderId="2" xfId="3" applyFont="1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164" fontId="0" fillId="0" borderId="14" xfId="0" applyNumberFormat="1" applyBorder="1"/>
    <xf numFmtId="43" fontId="0" fillId="0" borderId="2" xfId="0" applyNumberFormat="1" applyBorder="1"/>
    <xf numFmtId="0" fontId="0" fillId="0" borderId="14" xfId="0" applyBorder="1"/>
    <xf numFmtId="0" fontId="12" fillId="0" borderId="15" xfId="0" applyFont="1" applyFill="1" applyBorder="1" applyAlignment="1">
      <alignment horizontal="left" vertical="top"/>
    </xf>
    <xf numFmtId="164" fontId="12" fillId="0" borderId="2" xfId="3" applyFont="1" applyFill="1" applyBorder="1" applyAlignment="1">
      <alignment horizontal="right" vertical="top"/>
    </xf>
    <xf numFmtId="4" fontId="12" fillId="0" borderId="2" xfId="0" applyNumberFormat="1" applyFont="1" applyFill="1" applyBorder="1" applyAlignment="1">
      <alignment horizontal="right" vertical="top"/>
    </xf>
    <xf numFmtId="4" fontId="12" fillId="0" borderId="2" xfId="0" applyNumberFormat="1" applyFont="1" applyBorder="1"/>
    <xf numFmtId="4" fontId="12" fillId="3" borderId="19" xfId="0" applyNumberFormat="1" applyFont="1" applyFill="1" applyBorder="1"/>
    <xf numFmtId="4" fontId="13" fillId="0" borderId="4" xfId="0" applyNumberFormat="1" applyFont="1" applyBorder="1"/>
    <xf numFmtId="4" fontId="12" fillId="0" borderId="5" xfId="0" applyNumberFormat="1" applyFont="1" applyBorder="1"/>
    <xf numFmtId="0" fontId="0" fillId="0" borderId="15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33" xfId="0" applyBorder="1" applyAlignment="1">
      <alignment horizontal="center"/>
    </xf>
    <xf numFmtId="1" fontId="0" fillId="0" borderId="7" xfId="0" applyNumberFormat="1" applyBorder="1" applyAlignment="1">
      <alignment horizontal="left"/>
    </xf>
    <xf numFmtId="0" fontId="11" fillId="0" borderId="15" xfId="0" applyFont="1" applyBorder="1" applyAlignment="1">
      <alignment horizontal="center"/>
    </xf>
    <xf numFmtId="0" fontId="11" fillId="0" borderId="15" xfId="0" applyFont="1" applyBorder="1" applyAlignment="1">
      <alignment horizontal="left"/>
    </xf>
    <xf numFmtId="175" fontId="0" fillId="0" borderId="15" xfId="0" applyNumberFormat="1" applyBorder="1" applyAlignment="1">
      <alignment horizontal="center"/>
    </xf>
    <xf numFmtId="0" fontId="11" fillId="0" borderId="7" xfId="0" applyFont="1" applyBorder="1" applyAlignment="1">
      <alignment horizontal="center"/>
    </xf>
    <xf numFmtId="10" fontId="0" fillId="0" borderId="0" xfId="0" applyNumberFormat="1"/>
    <xf numFmtId="0" fontId="2" fillId="0" borderId="40" xfId="0" applyFont="1" applyFill="1" applyBorder="1" applyAlignment="1">
      <alignment horizontal="center" vertical="center"/>
    </xf>
    <xf numFmtId="0" fontId="2" fillId="0" borderId="41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/>
    </xf>
    <xf numFmtId="0" fontId="3" fillId="0" borderId="26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horizontal="center" vertical="top"/>
    </xf>
    <xf numFmtId="0" fontId="3" fillId="0" borderId="25" xfId="0" applyFont="1" applyFill="1" applyBorder="1" applyAlignment="1">
      <alignment horizontal="center" vertical="top"/>
    </xf>
    <xf numFmtId="0" fontId="12" fillId="2" borderId="42" xfId="1" applyFont="1" applyFill="1" applyBorder="1" applyAlignment="1">
      <alignment horizontal="center" vertical="center"/>
    </xf>
    <xf numFmtId="0" fontId="12" fillId="2" borderId="43" xfId="1" applyFont="1" applyFill="1" applyBorder="1" applyAlignment="1">
      <alignment horizontal="center" vertical="center"/>
    </xf>
    <xf numFmtId="0" fontId="12" fillId="2" borderId="42" xfId="1" quotePrefix="1" applyFont="1" applyFill="1" applyBorder="1" applyAlignment="1">
      <alignment horizontal="center" vertical="center"/>
    </xf>
    <xf numFmtId="0" fontId="12" fillId="2" borderId="43" xfId="1" quotePrefix="1" applyFont="1" applyFill="1" applyBorder="1" applyAlignment="1">
      <alignment horizontal="center" vertical="center"/>
    </xf>
    <xf numFmtId="0" fontId="12" fillId="2" borderId="28" xfId="0" applyFont="1" applyFill="1" applyBorder="1" applyAlignment="1">
      <alignment horizontal="center"/>
    </xf>
    <xf numFmtId="0" fontId="12" fillId="2" borderId="29" xfId="0" applyFont="1" applyFill="1" applyBorder="1" applyAlignment="1">
      <alignment horizontal="center"/>
    </xf>
    <xf numFmtId="4" fontId="12" fillId="2" borderId="42" xfId="1" applyNumberFormat="1" applyFont="1" applyFill="1" applyBorder="1" applyAlignment="1">
      <alignment horizontal="center" vertical="center"/>
    </xf>
    <xf numFmtId="4" fontId="12" fillId="2" borderId="43" xfId="1" applyNumberFormat="1" applyFont="1" applyFill="1" applyBorder="1" applyAlignment="1">
      <alignment horizontal="center" vertical="center"/>
    </xf>
    <xf numFmtId="0" fontId="5" fillId="0" borderId="28" xfId="0" applyFont="1" applyFill="1" applyBorder="1" applyAlignment="1">
      <alignment horizontal="center" vertical="center"/>
    </xf>
    <xf numFmtId="0" fontId="5" fillId="0" borderId="29" xfId="0" applyFont="1" applyFill="1" applyBorder="1" applyAlignment="1">
      <alignment horizontal="center" vertical="center"/>
    </xf>
    <xf numFmtId="0" fontId="5" fillId="0" borderId="27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top"/>
    </xf>
    <xf numFmtId="0" fontId="3" fillId="0" borderId="2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 vertical="top"/>
    </xf>
    <xf numFmtId="0" fontId="4" fillId="0" borderId="2" xfId="0" applyFont="1" applyFill="1" applyBorder="1" applyAlignment="1">
      <alignment horizontal="center" vertical="top"/>
    </xf>
    <xf numFmtId="0" fontId="5" fillId="0" borderId="1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center" vertical="top"/>
    </xf>
    <xf numFmtId="0" fontId="5" fillId="0" borderId="2" xfId="0" applyFont="1" applyFill="1" applyBorder="1" applyAlignment="1">
      <alignment horizontal="center" vertical="top"/>
    </xf>
    <xf numFmtId="0" fontId="5" fillId="0" borderId="13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166" fontId="6" fillId="0" borderId="1" xfId="0" applyNumberFormat="1" applyFont="1" applyFill="1" applyBorder="1" applyAlignment="1">
      <alignment horizontal="center"/>
    </xf>
    <xf numFmtId="166" fontId="6" fillId="0" borderId="2" xfId="0" applyNumberFormat="1" applyFont="1" applyFill="1" applyBorder="1" applyAlignment="1">
      <alignment horizontal="center"/>
    </xf>
    <xf numFmtId="0" fontId="10" fillId="0" borderId="8" xfId="0" applyFont="1" applyFill="1" applyBorder="1" applyAlignment="1">
      <alignment horizontal="center"/>
    </xf>
    <xf numFmtId="0" fontId="10" fillId="0" borderId="9" xfId="0" applyFont="1" applyFill="1" applyBorder="1" applyAlignment="1">
      <alignment horizontal="center"/>
    </xf>
    <xf numFmtId="166" fontId="6" fillId="0" borderId="13" xfId="0" applyNumberFormat="1" applyFont="1" applyFill="1" applyBorder="1" applyAlignment="1">
      <alignment horizontal="center"/>
    </xf>
    <xf numFmtId="166" fontId="6" fillId="0" borderId="14" xfId="0" applyNumberFormat="1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164" fontId="6" fillId="0" borderId="13" xfId="3" applyFont="1" applyFill="1" applyBorder="1" applyAlignment="1">
      <alignment horizontal="center"/>
    </xf>
    <xf numFmtId="164" fontId="6" fillId="0" borderId="14" xfId="3" applyFont="1" applyFill="1" applyBorder="1" applyAlignment="1">
      <alignment horizontal="center"/>
    </xf>
    <xf numFmtId="169" fontId="6" fillId="0" borderId="13" xfId="0" applyNumberFormat="1" applyFont="1" applyFill="1" applyBorder="1" applyAlignment="1">
      <alignment horizontal="center"/>
    </xf>
    <xf numFmtId="169" fontId="6" fillId="0" borderId="14" xfId="0" applyNumberFormat="1" applyFont="1" applyFill="1" applyBorder="1" applyAlignment="1">
      <alignment horizontal="center"/>
    </xf>
    <xf numFmtId="166" fontId="6" fillId="0" borderId="3" xfId="0" applyNumberFormat="1" applyFont="1" applyFill="1" applyBorder="1" applyAlignment="1">
      <alignment horizontal="center"/>
    </xf>
    <xf numFmtId="166" fontId="6" fillId="0" borderId="5" xfId="0" applyNumberFormat="1" applyFont="1" applyFill="1" applyBorder="1" applyAlignment="1">
      <alignment horizontal="center"/>
    </xf>
    <xf numFmtId="167" fontId="6" fillId="0" borderId="13" xfId="0" applyNumberFormat="1" applyFont="1" applyFill="1" applyBorder="1" applyAlignment="1">
      <alignment horizontal="center"/>
    </xf>
    <xf numFmtId="167" fontId="6" fillId="0" borderId="14" xfId="0" applyNumberFormat="1" applyFont="1" applyFill="1" applyBorder="1" applyAlignment="1">
      <alignment horizontal="center"/>
    </xf>
    <xf numFmtId="0" fontId="10" fillId="0" borderId="13" xfId="0" applyFont="1" applyFill="1" applyBorder="1" applyAlignment="1">
      <alignment horizontal="center"/>
    </xf>
    <xf numFmtId="0" fontId="10" fillId="0" borderId="11" xfId="0" applyFont="1" applyFill="1" applyBorder="1" applyAlignment="1">
      <alignment horizontal="center"/>
    </xf>
    <xf numFmtId="0" fontId="10" fillId="0" borderId="14" xfId="0" applyFont="1" applyFill="1" applyBorder="1" applyAlignment="1">
      <alignment horizontal="center"/>
    </xf>
    <xf numFmtId="0" fontId="10" fillId="0" borderId="3" xfId="0" applyFont="1" applyFill="1" applyBorder="1" applyAlignment="1">
      <alignment horizontal="center"/>
    </xf>
    <xf numFmtId="0" fontId="10" fillId="0" borderId="4" xfId="0" applyFont="1" applyFill="1" applyBorder="1" applyAlignment="1">
      <alignment horizontal="center"/>
    </xf>
    <xf numFmtId="0" fontId="10" fillId="0" borderId="5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top"/>
    </xf>
    <xf numFmtId="0" fontId="5" fillId="0" borderId="11" xfId="0" applyFont="1" applyFill="1" applyBorder="1" applyAlignment="1">
      <alignment horizontal="center" vertical="top"/>
    </xf>
    <xf numFmtId="0" fontId="5" fillId="0" borderId="14" xfId="0" applyFont="1" applyFill="1" applyBorder="1" applyAlignment="1">
      <alignment horizontal="center" vertical="top"/>
    </xf>
    <xf numFmtId="0" fontId="12" fillId="0" borderId="11" xfId="0" applyFont="1" applyBorder="1" applyAlignment="1">
      <alignment horizontal="left"/>
    </xf>
    <xf numFmtId="0" fontId="5" fillId="0" borderId="1" xfId="0" applyFont="1" applyFill="1" applyBorder="1" applyAlignment="1">
      <alignment horizontal="left" vertical="top"/>
    </xf>
    <xf numFmtId="0" fontId="5" fillId="0" borderId="0" xfId="0" applyFont="1" applyFill="1" applyBorder="1" applyAlignment="1">
      <alignment horizontal="left" vertical="top"/>
    </xf>
    <xf numFmtId="0" fontId="5" fillId="0" borderId="2" xfId="0" applyFont="1" applyFill="1" applyBorder="1" applyAlignment="1">
      <alignment horizontal="left" vertical="top"/>
    </xf>
    <xf numFmtId="0" fontId="5" fillId="0" borderId="26" xfId="0" applyFont="1" applyFill="1" applyBorder="1" applyAlignment="1">
      <alignment horizontal="left" vertical="top"/>
    </xf>
    <xf numFmtId="0" fontId="5" fillId="0" borderId="28" xfId="0" applyFont="1" applyFill="1" applyBorder="1" applyAlignment="1">
      <alignment horizontal="center" vertical="top"/>
    </xf>
    <xf numFmtId="0" fontId="5" fillId="0" borderId="29" xfId="0" applyFont="1" applyFill="1" applyBorder="1" applyAlignment="1">
      <alignment horizontal="center" vertical="top"/>
    </xf>
    <xf numFmtId="0" fontId="0" fillId="0" borderId="10" xfId="0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0" fontId="12" fillId="0" borderId="0" xfId="0" applyFont="1" applyBorder="1" applyAlignment="1">
      <alignment horizontal="left"/>
    </xf>
    <xf numFmtId="0" fontId="11" fillId="0" borderId="44" xfId="0" applyFont="1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45" xfId="0" applyBorder="1" applyAlignment="1">
      <alignment horizontal="center"/>
    </xf>
    <xf numFmtId="0" fontId="12" fillId="0" borderId="48" xfId="0" applyFont="1" applyBorder="1" applyAlignment="1">
      <alignment horizontal="center"/>
    </xf>
    <xf numFmtId="0" fontId="12" fillId="0" borderId="49" xfId="0" applyFont="1" applyBorder="1" applyAlignment="1">
      <alignment horizontal="center"/>
    </xf>
    <xf numFmtId="0" fontId="12" fillId="0" borderId="50" xfId="0" applyFont="1" applyBorder="1" applyAlignment="1">
      <alignment horizontal="center"/>
    </xf>
    <xf numFmtId="0" fontId="0" fillId="0" borderId="44" xfId="0" applyBorder="1" applyAlignment="1">
      <alignment horizontal="center"/>
    </xf>
    <xf numFmtId="0" fontId="0" fillId="0" borderId="46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47" xfId="0" applyBorder="1" applyAlignment="1">
      <alignment horizontal="center"/>
    </xf>
    <xf numFmtId="0" fontId="11" fillId="0" borderId="46" xfId="0" applyFont="1" applyBorder="1" applyAlignment="1">
      <alignment horizontal="center"/>
    </xf>
    <xf numFmtId="0" fontId="11" fillId="0" borderId="37" xfId="0" applyFont="1" applyBorder="1" applyAlignment="1">
      <alignment horizontal="center"/>
    </xf>
    <xf numFmtId="0" fontId="11" fillId="0" borderId="45" xfId="0" applyFont="1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34" xfId="0" applyBorder="1" applyAlignment="1">
      <alignment horizontal="center"/>
    </xf>
  </cellXfs>
  <cellStyles count="4">
    <cellStyle name="Normal" xfId="0" builtinId="0"/>
    <cellStyle name="Normal_CRONOS" xfId="1"/>
    <cellStyle name="Porcentagem" xfId="2" builtinId="5"/>
    <cellStyle name="Vírgula" xfId="3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59</xdr:row>
          <xdr:rowOff>0</xdr:rowOff>
        </xdr:from>
        <xdr:to>
          <xdr:col>1</xdr:col>
          <xdr:colOff>438150</xdr:colOff>
          <xdr:row>59</xdr:row>
          <xdr:rowOff>0</xdr:rowOff>
        </xdr:to>
        <xdr:sp macro="" textlink="">
          <xdr:nvSpPr>
            <xdr:cNvPr id="5121" name="Object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56</xdr:row>
          <xdr:rowOff>0</xdr:rowOff>
        </xdr:from>
        <xdr:to>
          <xdr:col>1</xdr:col>
          <xdr:colOff>438150</xdr:colOff>
          <xdr:row>56</xdr:row>
          <xdr:rowOff>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56</xdr:row>
          <xdr:rowOff>0</xdr:rowOff>
        </xdr:from>
        <xdr:to>
          <xdr:col>1</xdr:col>
          <xdr:colOff>438150</xdr:colOff>
          <xdr:row>56</xdr:row>
          <xdr:rowOff>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working\waccache\c974d4de-a6d4-45b6-9c60-9d784eb1e11e\Users\Nova%20Uni&#227;o%20RO\Documents\Projetos\Nova%20Uni&#227;o%202019\Tapa%20buraco\RUA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ilha1 (2)"/>
      <sheetName val="Planilha7"/>
      <sheetName val="Planilha6"/>
      <sheetName val="Planilha5"/>
      <sheetName val="Planilha4"/>
      <sheetName val="Planilha3"/>
      <sheetName val="Planilha2"/>
      <sheetName val="Planilha1"/>
    </sheetNames>
    <sheetDataSet>
      <sheetData sheetId="0"/>
      <sheetData sheetId="1">
        <row r="36">
          <cell r="B36">
            <v>0</v>
          </cell>
          <cell r="D36">
            <v>34.0685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6"/>
  <sheetViews>
    <sheetView view="pageBreakPreview" zoomScale="85" zoomScaleNormal="100" zoomScaleSheetLayoutView="85" workbookViewId="0">
      <selection activeCell="I10" sqref="I10:I11"/>
    </sheetView>
  </sheetViews>
  <sheetFormatPr defaultRowHeight="12.75" x14ac:dyDescent="0.2"/>
  <cols>
    <col min="1" max="1" width="12" customWidth="1"/>
    <col min="2" max="2" width="37" customWidth="1"/>
    <col min="3" max="7" width="21.140625" customWidth="1"/>
    <col min="8" max="8" width="22.140625" customWidth="1"/>
    <col min="9" max="10" width="19.7109375" customWidth="1"/>
    <col min="11" max="11" width="16.7109375" customWidth="1"/>
  </cols>
  <sheetData>
    <row r="1" spans="1:10" ht="18" x14ac:dyDescent="0.2">
      <c r="A1" s="304" t="s">
        <v>171</v>
      </c>
      <c r="B1" s="305"/>
      <c r="C1" s="305"/>
      <c r="D1" s="305"/>
      <c r="E1" s="305"/>
      <c r="F1" s="305"/>
      <c r="G1" s="305"/>
      <c r="H1" s="305"/>
      <c r="I1" s="305"/>
      <c r="J1" s="306"/>
    </row>
    <row r="2" spans="1:10" x14ac:dyDescent="0.2">
      <c r="A2" s="307" t="s">
        <v>240</v>
      </c>
      <c r="B2" s="308"/>
      <c r="C2" s="308"/>
      <c r="D2" s="308"/>
      <c r="E2" s="308"/>
      <c r="F2" s="308"/>
      <c r="G2" s="308"/>
      <c r="H2" s="308"/>
      <c r="I2" s="308"/>
      <c r="J2" s="309"/>
    </row>
    <row r="3" spans="1:10" x14ac:dyDescent="0.2">
      <c r="A3" s="172"/>
      <c r="B3" s="6"/>
      <c r="C3" s="7"/>
      <c r="D3" s="7"/>
      <c r="E3" s="7"/>
      <c r="F3" s="7"/>
      <c r="G3" s="7"/>
      <c r="H3" s="8"/>
      <c r="I3" s="8"/>
      <c r="J3" s="171"/>
    </row>
    <row r="4" spans="1:10" ht="15.75" x14ac:dyDescent="0.2">
      <c r="A4" s="173"/>
      <c r="B4" s="10"/>
      <c r="C4" s="10"/>
      <c r="D4" s="10"/>
      <c r="E4" s="10"/>
      <c r="F4" s="10"/>
      <c r="G4" s="10"/>
      <c r="H4" s="10"/>
      <c r="I4" s="10"/>
      <c r="J4" s="171"/>
    </row>
    <row r="5" spans="1:10" ht="15.75" x14ac:dyDescent="0.2">
      <c r="A5" s="218" t="str">
        <f>Insumos!A5</f>
        <v>SERVIÇO: AQUISIÇÃO DE INSUMOS PARA REALIZAÇÃO DE TAPA BURACO</v>
      </c>
      <c r="B5" s="213"/>
      <c r="C5" s="213"/>
      <c r="D5" s="213"/>
      <c r="E5" s="213"/>
      <c r="F5" s="213"/>
      <c r="G5" s="213"/>
      <c r="H5" s="213"/>
      <c r="I5" s="213"/>
      <c r="J5" s="171"/>
    </row>
    <row r="6" spans="1:10" ht="15.75" x14ac:dyDescent="0.2">
      <c r="A6" s="218" t="s">
        <v>85</v>
      </c>
      <c r="B6" s="213"/>
      <c r="C6" s="213"/>
      <c r="D6" s="213"/>
      <c r="E6" s="213"/>
      <c r="F6" s="213"/>
      <c r="G6" s="213"/>
      <c r="H6" s="213"/>
      <c r="I6" s="213"/>
      <c r="J6" s="171"/>
    </row>
    <row r="7" spans="1:10" ht="15.75" x14ac:dyDescent="0.2">
      <c r="A7" s="236" t="s">
        <v>241</v>
      </c>
      <c r="B7" s="243"/>
      <c r="C7" s="10"/>
      <c r="D7" s="10"/>
      <c r="E7" s="10"/>
      <c r="F7" s="10"/>
      <c r="G7" s="10"/>
      <c r="H7" s="10"/>
      <c r="I7" s="10"/>
      <c r="J7" s="171"/>
    </row>
    <row r="8" spans="1:10" ht="15.75" x14ac:dyDescent="0.2">
      <c r="A8" s="173"/>
      <c r="B8" s="10"/>
      <c r="C8" s="10"/>
      <c r="D8" s="10"/>
      <c r="E8" s="10"/>
      <c r="F8" s="10"/>
      <c r="G8" s="10"/>
      <c r="H8" s="10"/>
      <c r="I8" s="10"/>
      <c r="J8" s="171"/>
    </row>
    <row r="9" spans="1:10" ht="18.75" customHeight="1" thickBot="1" x14ac:dyDescent="0.25">
      <c r="A9" s="318" t="s">
        <v>122</v>
      </c>
      <c r="B9" s="319"/>
      <c r="C9" s="319"/>
      <c r="D9" s="319"/>
      <c r="E9" s="319"/>
      <c r="F9" s="319"/>
      <c r="G9" s="319"/>
      <c r="H9" s="319"/>
      <c r="I9" s="319"/>
      <c r="J9" s="320"/>
    </row>
    <row r="10" spans="1:10" ht="15.75" thickBot="1" x14ac:dyDescent="0.3">
      <c r="A10" s="310" t="s">
        <v>113</v>
      </c>
      <c r="B10" s="312" t="s">
        <v>114</v>
      </c>
      <c r="C10" s="314" t="s">
        <v>115</v>
      </c>
      <c r="D10" s="315"/>
      <c r="E10" s="315"/>
      <c r="F10" s="315"/>
      <c r="G10" s="315"/>
      <c r="H10" s="315"/>
      <c r="I10" s="316" t="s">
        <v>116</v>
      </c>
      <c r="J10" s="310" t="s">
        <v>117</v>
      </c>
    </row>
    <row r="11" spans="1:10" ht="15.75" thickBot="1" x14ac:dyDescent="0.25">
      <c r="A11" s="311"/>
      <c r="B11" s="313"/>
      <c r="C11" s="149">
        <v>30</v>
      </c>
      <c r="D11" s="149">
        <v>60</v>
      </c>
      <c r="E11" s="149">
        <v>90</v>
      </c>
      <c r="F11" s="149">
        <v>120</v>
      </c>
      <c r="G11" s="149">
        <v>150</v>
      </c>
      <c r="H11" s="149">
        <v>180</v>
      </c>
      <c r="I11" s="317"/>
      <c r="J11" s="311"/>
    </row>
    <row r="12" spans="1:10" ht="15" x14ac:dyDescent="0.25">
      <c r="A12" s="150" t="s">
        <v>93</v>
      </c>
      <c r="B12" s="151" t="str">
        <f>Plan2!C13</f>
        <v>TAPA BURACOS</v>
      </c>
      <c r="C12" s="244">
        <f>ROUND(C13*I12,2)</f>
        <v>25071.5</v>
      </c>
      <c r="D12" s="244">
        <f>ROUND(D13*I12,2)</f>
        <v>24481.58</v>
      </c>
      <c r="E12" s="244">
        <f>ROUND(E13*I12,2)</f>
        <v>24481.58</v>
      </c>
      <c r="F12" s="244">
        <f>ROUND(F13*I12,2)</f>
        <v>24481.58</v>
      </c>
      <c r="G12" s="244">
        <f>ROUND(G13*I12,2)</f>
        <v>24481.58</v>
      </c>
      <c r="H12" s="244">
        <f>H13*I12</f>
        <v>24481.580399999995</v>
      </c>
      <c r="I12" s="245">
        <f>Insumos!G26</f>
        <v>147479.39999999997</v>
      </c>
      <c r="J12" s="154">
        <f>I12/I18</f>
        <v>1</v>
      </c>
    </row>
    <row r="13" spans="1:10" ht="15" x14ac:dyDescent="0.25">
      <c r="A13" s="150"/>
      <c r="B13" s="151"/>
      <c r="C13" s="155">
        <v>0.17</v>
      </c>
      <c r="D13" s="155">
        <v>0.16600000000000001</v>
      </c>
      <c r="E13" s="155">
        <v>0.16600000000000001</v>
      </c>
      <c r="F13" s="155">
        <v>0.16600000000000001</v>
      </c>
      <c r="G13" s="155">
        <v>0.16600000000000001</v>
      </c>
      <c r="H13" s="155">
        <v>0.16600000000000001</v>
      </c>
      <c r="I13" s="153"/>
      <c r="J13" s="154"/>
    </row>
    <row r="14" spans="1:10" ht="15" x14ac:dyDescent="0.25">
      <c r="A14" s="150"/>
      <c r="B14" s="151"/>
      <c r="C14" s="152"/>
      <c r="D14" s="152"/>
      <c r="E14" s="152"/>
      <c r="F14" s="152"/>
      <c r="G14" s="152"/>
      <c r="H14" s="152"/>
      <c r="I14" s="153"/>
      <c r="J14" s="154"/>
    </row>
    <row r="15" spans="1:10" ht="15" x14ac:dyDescent="0.25">
      <c r="A15" s="150"/>
      <c r="B15" s="151"/>
      <c r="C15" s="155"/>
      <c r="D15" s="155"/>
      <c r="E15" s="155"/>
      <c r="F15" s="155"/>
      <c r="G15" s="155"/>
      <c r="H15" s="155"/>
      <c r="I15" s="153"/>
      <c r="J15" s="154"/>
    </row>
    <row r="16" spans="1:10" ht="15" x14ac:dyDescent="0.25">
      <c r="A16" s="150"/>
      <c r="B16" s="151"/>
      <c r="C16" s="152"/>
      <c r="D16" s="152"/>
      <c r="E16" s="152"/>
      <c r="F16" s="152"/>
      <c r="G16" s="152"/>
      <c r="H16" s="152"/>
      <c r="I16" s="153"/>
      <c r="J16" s="154"/>
    </row>
    <row r="17" spans="1:10" ht="15" x14ac:dyDescent="0.25">
      <c r="A17" s="150"/>
      <c r="B17" s="151"/>
      <c r="C17" s="155"/>
      <c r="D17" s="155"/>
      <c r="E17" s="155"/>
      <c r="F17" s="155"/>
      <c r="G17" s="155"/>
      <c r="H17" s="155"/>
      <c r="I17" s="153"/>
      <c r="J17" s="154"/>
    </row>
    <row r="18" spans="1:10" ht="15" x14ac:dyDescent="0.25">
      <c r="A18" s="156"/>
      <c r="B18" s="157" t="s">
        <v>118</v>
      </c>
      <c r="C18" s="158">
        <f>C12+C16+C14</f>
        <v>25071.5</v>
      </c>
      <c r="D18" s="158">
        <f>D12</f>
        <v>24481.58</v>
      </c>
      <c r="E18" s="158">
        <f>E12</f>
        <v>24481.58</v>
      </c>
      <c r="F18" s="158">
        <f>F12</f>
        <v>24481.58</v>
      </c>
      <c r="G18" s="158">
        <f>G12</f>
        <v>24481.58</v>
      </c>
      <c r="H18" s="158">
        <f>H12</f>
        <v>24481.580399999995</v>
      </c>
      <c r="I18" s="246">
        <f>SUM(I12:I17)</f>
        <v>147479.39999999997</v>
      </c>
      <c r="J18" s="159">
        <f>SUM(J12:J16)</f>
        <v>1</v>
      </c>
    </row>
    <row r="19" spans="1:10" ht="15" x14ac:dyDescent="0.25">
      <c r="A19" s="156"/>
      <c r="B19" s="157" t="s">
        <v>119</v>
      </c>
      <c r="C19" s="158">
        <f>C18</f>
        <v>25071.5</v>
      </c>
      <c r="D19" s="158">
        <f>C19+D18</f>
        <v>49553.08</v>
      </c>
      <c r="E19" s="158">
        <f>D19+E18</f>
        <v>74034.66</v>
      </c>
      <c r="F19" s="158">
        <f>E19+F18</f>
        <v>98516.24</v>
      </c>
      <c r="G19" s="158">
        <f>F19+G18</f>
        <v>122997.82</v>
      </c>
      <c r="H19" s="158">
        <f>G19+H18</f>
        <v>147479.40040000001</v>
      </c>
      <c r="I19" s="160"/>
      <c r="J19" s="161"/>
    </row>
    <row r="20" spans="1:10" ht="15" x14ac:dyDescent="0.25">
      <c r="A20" s="156"/>
      <c r="B20" s="162" t="s">
        <v>120</v>
      </c>
      <c r="C20" s="163">
        <f>C19/I18</f>
        <v>0.17000001356121605</v>
      </c>
      <c r="D20" s="163">
        <f>D13</f>
        <v>0.16600000000000001</v>
      </c>
      <c r="E20" s="163">
        <f>E13</f>
        <v>0.16600000000000001</v>
      </c>
      <c r="F20" s="163">
        <f>F13</f>
        <v>0.16600000000000001</v>
      </c>
      <c r="G20" s="163">
        <f>G13</f>
        <v>0.16600000000000001</v>
      </c>
      <c r="H20" s="163">
        <f>H13</f>
        <v>0.16600000000000001</v>
      </c>
      <c r="I20" s="164"/>
      <c r="J20" s="161"/>
    </row>
    <row r="21" spans="1:10" ht="15.75" thickBot="1" x14ac:dyDescent="0.3">
      <c r="A21" s="165"/>
      <c r="B21" s="166" t="s">
        <v>121</v>
      </c>
      <c r="C21" s="167">
        <f>C19/I18</f>
        <v>0.17000001356121605</v>
      </c>
      <c r="D21" s="167">
        <f>C21+D20</f>
        <v>0.33600001356121606</v>
      </c>
      <c r="E21" s="167">
        <f>D21+E20</f>
        <v>0.50200001356121604</v>
      </c>
      <c r="F21" s="167">
        <f>E21+F20</f>
        <v>0.66800001356121608</v>
      </c>
      <c r="G21" s="167">
        <f>F21+G20</f>
        <v>0.83400001356121611</v>
      </c>
      <c r="H21" s="167">
        <f>G21+H20</f>
        <v>1.0000000135612162</v>
      </c>
      <c r="I21" s="168"/>
      <c r="J21" s="169"/>
    </row>
    <row r="26" spans="1:10" x14ac:dyDescent="0.2">
      <c r="I26" s="303">
        <f>C13+D13+E13+F13+G13+H13</f>
        <v>1</v>
      </c>
    </row>
  </sheetData>
  <mergeCells count="8">
    <mergeCell ref="A1:J1"/>
    <mergeCell ref="A2:J2"/>
    <mergeCell ref="A10:A11"/>
    <mergeCell ref="B10:B11"/>
    <mergeCell ref="C10:H10"/>
    <mergeCell ref="I10:I11"/>
    <mergeCell ref="J10:J11"/>
    <mergeCell ref="A9:J9"/>
  </mergeCells>
  <pageMargins left="0.78740157499999996" right="0.78740157499999996" top="0.984251969" bottom="0.984251969" header="0.49212598499999999" footer="0.49212598499999999"/>
  <pageSetup paperSize="9" scale="60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226"/>
  <sheetViews>
    <sheetView view="pageBreakPreview" zoomScaleNormal="90" zoomScaleSheetLayoutView="100" workbookViewId="0">
      <selection activeCell="A217" sqref="A217"/>
    </sheetView>
  </sheetViews>
  <sheetFormatPr defaultColWidth="9.140625" defaultRowHeight="12.75" x14ac:dyDescent="0.2"/>
  <cols>
    <col min="1" max="1" width="6.7109375" style="2" customWidth="1"/>
    <col min="2" max="2" width="33.28515625" style="2" customWidth="1"/>
    <col min="3" max="3" width="25" style="2" customWidth="1"/>
    <col min="4" max="4" width="8.85546875" style="2" customWidth="1"/>
    <col min="5" max="5" width="11.42578125" style="2" customWidth="1"/>
    <col min="6" max="6" width="10.5703125" style="2" customWidth="1"/>
    <col min="7" max="7" width="11.7109375" style="2" customWidth="1"/>
    <col min="8" max="8" width="10.140625" style="2" customWidth="1"/>
    <col min="9" max="9" width="13.85546875" style="2" bestFit="1" customWidth="1"/>
    <col min="10" max="10" width="10.28515625" style="2" bestFit="1" customWidth="1"/>
    <col min="11" max="11" width="10.140625" style="2" bestFit="1" customWidth="1"/>
    <col min="12" max="12" width="10.28515625" style="2" bestFit="1" customWidth="1"/>
    <col min="13" max="16384" width="9.140625" style="2"/>
  </cols>
  <sheetData>
    <row r="1" spans="1:10" ht="18" x14ac:dyDescent="0.2">
      <c r="A1" s="321" t="s">
        <v>170</v>
      </c>
      <c r="B1" s="322"/>
      <c r="C1" s="322"/>
      <c r="D1" s="322"/>
      <c r="E1" s="322"/>
      <c r="F1" s="322"/>
      <c r="G1" s="322"/>
      <c r="H1" s="322"/>
      <c r="I1" s="323"/>
      <c r="J1" s="1"/>
    </row>
    <row r="2" spans="1:10" x14ac:dyDescent="0.2">
      <c r="A2" s="324" t="s">
        <v>75</v>
      </c>
      <c r="B2" s="308"/>
      <c r="C2" s="308"/>
      <c r="D2" s="308"/>
      <c r="E2" s="308"/>
      <c r="F2" s="308"/>
      <c r="G2" s="308"/>
      <c r="H2" s="308"/>
      <c r="I2" s="325"/>
      <c r="J2" s="3"/>
    </row>
    <row r="3" spans="1:10" x14ac:dyDescent="0.2">
      <c r="A3" s="324" t="s">
        <v>76</v>
      </c>
      <c r="B3" s="326"/>
      <c r="C3" s="326"/>
      <c r="D3" s="326"/>
      <c r="E3" s="326"/>
      <c r="F3" s="326"/>
      <c r="G3" s="326"/>
      <c r="H3" s="326"/>
      <c r="I3" s="327"/>
      <c r="J3" s="4"/>
    </row>
    <row r="4" spans="1:10" x14ac:dyDescent="0.2">
      <c r="A4" s="5"/>
      <c r="B4" s="6"/>
      <c r="C4" s="7"/>
      <c r="D4" s="8"/>
      <c r="E4" s="8"/>
      <c r="F4" s="8"/>
      <c r="G4" s="8"/>
      <c r="H4" s="8"/>
      <c r="I4" s="9"/>
      <c r="J4" s="8"/>
    </row>
    <row r="5" spans="1:10" ht="15.75" x14ac:dyDescent="0.2">
      <c r="A5" s="328" t="s">
        <v>0</v>
      </c>
      <c r="B5" s="329"/>
      <c r="C5" s="329"/>
      <c r="D5" s="329"/>
      <c r="E5" s="329"/>
      <c r="F5" s="329"/>
      <c r="G5" s="329"/>
      <c r="H5" s="329"/>
      <c r="I5" s="330"/>
      <c r="J5" s="10"/>
    </row>
    <row r="6" spans="1:10" x14ac:dyDescent="0.2">
      <c r="A6" s="11"/>
      <c r="B6" s="12"/>
      <c r="C6" s="13"/>
      <c r="D6" s="13"/>
      <c r="E6" s="13"/>
      <c r="F6" s="13"/>
      <c r="G6" s="13"/>
      <c r="H6" s="13"/>
      <c r="I6" s="14"/>
      <c r="J6" s="15"/>
    </row>
    <row r="7" spans="1:10" ht="12.75" customHeight="1" x14ac:dyDescent="0.2">
      <c r="A7" s="331" t="s">
        <v>134</v>
      </c>
      <c r="B7" s="332"/>
      <c r="C7" s="332"/>
      <c r="D7" s="332"/>
      <c r="E7" s="332"/>
      <c r="F7" s="332"/>
      <c r="G7" s="332"/>
      <c r="H7" s="333"/>
      <c r="I7" s="16" t="s">
        <v>1</v>
      </c>
    </row>
    <row r="8" spans="1:10" ht="12.75" customHeight="1" x14ac:dyDescent="0.2">
      <c r="A8" s="334"/>
      <c r="B8" s="335"/>
      <c r="C8" s="335"/>
      <c r="D8" s="335"/>
      <c r="E8" s="335"/>
      <c r="F8" s="335"/>
      <c r="G8" s="335"/>
      <c r="H8" s="336"/>
      <c r="I8" s="16"/>
    </row>
    <row r="9" spans="1:10" ht="15" customHeight="1" x14ac:dyDescent="0.2">
      <c r="A9" s="199"/>
      <c r="B9" s="200"/>
      <c r="C9" s="200" t="s">
        <v>142</v>
      </c>
      <c r="D9" s="200">
        <v>20.99</v>
      </c>
      <c r="E9" s="200"/>
      <c r="F9" s="200"/>
      <c r="G9" s="200"/>
      <c r="H9" s="201"/>
      <c r="I9" s="17" t="s">
        <v>29</v>
      </c>
    </row>
    <row r="10" spans="1:10" x14ac:dyDescent="0.2">
      <c r="A10" s="18"/>
      <c r="B10" s="180"/>
      <c r="C10" s="181"/>
      <c r="D10" s="182"/>
      <c r="E10" s="183" t="s">
        <v>2</v>
      </c>
      <c r="F10" s="183"/>
      <c r="G10" s="184" t="s">
        <v>3</v>
      </c>
      <c r="H10" s="184"/>
      <c r="I10" s="185" t="s">
        <v>4</v>
      </c>
    </row>
    <row r="11" spans="1:10" x14ac:dyDescent="0.2">
      <c r="A11" s="66"/>
      <c r="B11" s="186" t="s">
        <v>138</v>
      </c>
      <c r="C11" s="187"/>
      <c r="D11" s="183" t="s">
        <v>6</v>
      </c>
      <c r="E11" s="188" t="s">
        <v>7</v>
      </c>
      <c r="F11" s="183" t="s">
        <v>8</v>
      </c>
      <c r="G11" s="188" t="s">
        <v>7</v>
      </c>
      <c r="H11" s="189" t="s">
        <v>9</v>
      </c>
      <c r="I11" s="183" t="s">
        <v>10</v>
      </c>
    </row>
    <row r="12" spans="1:10" x14ac:dyDescent="0.2">
      <c r="A12" s="107" t="s">
        <v>126</v>
      </c>
      <c r="B12" s="90" t="s">
        <v>127</v>
      </c>
      <c r="C12" s="91"/>
      <c r="D12" s="32">
        <v>2</v>
      </c>
      <c r="E12" s="32">
        <v>1</v>
      </c>
      <c r="F12" s="32">
        <v>0</v>
      </c>
      <c r="G12" s="32">
        <v>16.86</v>
      </c>
      <c r="H12" s="32">
        <v>11.49</v>
      </c>
      <c r="I12" s="177">
        <v>33.72</v>
      </c>
    </row>
    <row r="13" spans="1:10" x14ac:dyDescent="0.2">
      <c r="A13" s="104" t="s">
        <v>128</v>
      </c>
      <c r="B13" s="92" t="s">
        <v>129</v>
      </c>
      <c r="C13" s="32"/>
      <c r="D13" s="32">
        <v>1</v>
      </c>
      <c r="E13" s="32">
        <v>0.35</v>
      </c>
      <c r="F13" s="32">
        <v>0.65</v>
      </c>
      <c r="G13" s="32">
        <v>140.22</v>
      </c>
      <c r="H13" s="32">
        <v>54.13</v>
      </c>
      <c r="I13" s="177">
        <v>84.261499999999998</v>
      </c>
    </row>
    <row r="14" spans="1:10" x14ac:dyDescent="0.2">
      <c r="A14" s="104" t="s">
        <v>130</v>
      </c>
      <c r="B14" s="92" t="s">
        <v>131</v>
      </c>
      <c r="C14" s="32"/>
      <c r="D14" s="32">
        <v>1</v>
      </c>
      <c r="E14" s="32">
        <v>1</v>
      </c>
      <c r="F14" s="32">
        <v>0</v>
      </c>
      <c r="G14" s="32">
        <v>41.52</v>
      </c>
      <c r="H14" s="32">
        <v>35.6</v>
      </c>
      <c r="I14" s="177">
        <v>41.52</v>
      </c>
    </row>
    <row r="15" spans="1:10" x14ac:dyDescent="0.2">
      <c r="A15" s="104" t="s">
        <v>132</v>
      </c>
      <c r="B15" s="92" t="s">
        <v>133</v>
      </c>
      <c r="C15" s="32"/>
      <c r="D15" s="32">
        <v>1</v>
      </c>
      <c r="E15" s="32">
        <v>1</v>
      </c>
      <c r="F15" s="32">
        <v>0</v>
      </c>
      <c r="G15" s="32">
        <v>22.68</v>
      </c>
      <c r="H15" s="32">
        <v>2.91</v>
      </c>
      <c r="I15" s="177">
        <v>22.68</v>
      </c>
    </row>
    <row r="16" spans="1:10" x14ac:dyDescent="0.2">
      <c r="A16" s="29"/>
      <c r="B16" s="30"/>
      <c r="C16" s="31"/>
      <c r="D16" s="32"/>
      <c r="E16" s="32"/>
      <c r="F16" s="32"/>
      <c r="G16" s="32"/>
      <c r="H16" s="32"/>
      <c r="I16" s="32"/>
    </row>
    <row r="17" spans="1:9" x14ac:dyDescent="0.2">
      <c r="A17" s="29"/>
      <c r="B17" s="30"/>
      <c r="C17" s="31"/>
      <c r="D17" s="32"/>
      <c r="E17" s="32"/>
      <c r="F17" s="32"/>
      <c r="G17" s="32"/>
      <c r="H17" s="32"/>
      <c r="I17" s="32"/>
    </row>
    <row r="18" spans="1:9" x14ac:dyDescent="0.2">
      <c r="A18" s="29"/>
      <c r="B18" s="30"/>
      <c r="C18" s="31"/>
      <c r="D18" s="32"/>
      <c r="E18" s="32"/>
      <c r="F18" s="32"/>
      <c r="G18" s="32"/>
      <c r="H18" s="32"/>
      <c r="I18" s="32"/>
    </row>
    <row r="19" spans="1:9" x14ac:dyDescent="0.2">
      <c r="A19" s="29"/>
      <c r="B19" s="30"/>
      <c r="C19" s="31"/>
      <c r="D19" s="32"/>
      <c r="E19" s="32"/>
      <c r="F19" s="32"/>
      <c r="G19" s="32"/>
      <c r="H19" s="32"/>
      <c r="I19" s="32"/>
    </row>
    <row r="20" spans="1:9" x14ac:dyDescent="0.2">
      <c r="A20" s="29"/>
      <c r="B20" s="30"/>
      <c r="C20" s="31"/>
      <c r="D20" s="32"/>
      <c r="E20" s="32"/>
      <c r="F20" s="32"/>
      <c r="G20" s="32"/>
      <c r="H20" s="32"/>
      <c r="I20" s="32"/>
    </row>
    <row r="21" spans="1:9" x14ac:dyDescent="0.2">
      <c r="A21" s="105"/>
      <c r="B21" s="106"/>
      <c r="C21" s="96"/>
      <c r="D21" s="32"/>
      <c r="E21" s="32"/>
      <c r="F21" s="32"/>
      <c r="G21" s="32"/>
      <c r="H21" s="32"/>
      <c r="I21" s="32"/>
    </row>
    <row r="22" spans="1:9" x14ac:dyDescent="0.2">
      <c r="A22" s="339" t="s">
        <v>137</v>
      </c>
      <c r="B22" s="340"/>
      <c r="C22" s="340"/>
      <c r="D22" s="340"/>
      <c r="E22" s="340"/>
      <c r="F22" s="340"/>
      <c r="G22" s="340"/>
      <c r="H22" s="340"/>
      <c r="I22" s="179">
        <f>SUM(I12:I21)</f>
        <v>182.1815</v>
      </c>
    </row>
    <row r="23" spans="1:9" x14ac:dyDescent="0.2">
      <c r="A23" s="18"/>
      <c r="B23" s="190"/>
      <c r="C23" s="190"/>
      <c r="D23" s="191"/>
      <c r="E23" s="192"/>
      <c r="F23" s="190"/>
      <c r="G23" s="193" t="s">
        <v>12</v>
      </c>
      <c r="H23" s="194"/>
      <c r="I23" s="195" t="s">
        <v>4</v>
      </c>
    </row>
    <row r="24" spans="1:9" x14ac:dyDescent="0.2">
      <c r="A24" s="198" t="s">
        <v>139</v>
      </c>
      <c r="B24" s="196"/>
      <c r="C24" s="196"/>
      <c r="D24" s="196"/>
      <c r="E24" s="183" t="s">
        <v>14</v>
      </c>
      <c r="F24" s="189" t="s">
        <v>6</v>
      </c>
      <c r="G24" s="186" t="s">
        <v>39</v>
      </c>
      <c r="H24" s="197"/>
      <c r="I24" s="197" t="s">
        <v>10</v>
      </c>
    </row>
    <row r="25" spans="1:9" x14ac:dyDescent="0.2">
      <c r="A25" s="102"/>
      <c r="B25" s="103"/>
      <c r="C25" s="103"/>
      <c r="D25" s="95"/>
      <c r="E25" s="32"/>
      <c r="F25" s="32"/>
      <c r="G25" s="44"/>
      <c r="H25" s="45"/>
      <c r="I25" s="46"/>
    </row>
    <row r="26" spans="1:9" x14ac:dyDescent="0.2">
      <c r="A26" s="104" t="s">
        <v>135</v>
      </c>
      <c r="B26" s="92" t="s">
        <v>136</v>
      </c>
      <c r="C26" s="92"/>
      <c r="D26" s="31"/>
      <c r="E26" s="32"/>
      <c r="F26" s="32">
        <v>6</v>
      </c>
      <c r="G26" s="176">
        <v>17.370899999999999</v>
      </c>
      <c r="H26" s="45"/>
      <c r="I26" s="177">
        <f>F26*G26</f>
        <v>104.22539999999999</v>
      </c>
    </row>
    <row r="27" spans="1:9" x14ac:dyDescent="0.2">
      <c r="A27" s="104"/>
      <c r="B27" s="92"/>
      <c r="C27" s="92"/>
      <c r="D27" s="31"/>
      <c r="E27" s="32"/>
      <c r="F27" s="32"/>
      <c r="G27" s="44"/>
      <c r="H27" s="47"/>
      <c r="I27" s="46"/>
    </row>
    <row r="28" spans="1:9" x14ac:dyDescent="0.2">
      <c r="A28" s="29"/>
      <c r="B28" s="30"/>
      <c r="C28" s="30"/>
      <c r="D28" s="31"/>
      <c r="E28" s="32"/>
      <c r="F28" s="32"/>
      <c r="G28" s="48"/>
      <c r="H28" s="45"/>
      <c r="I28" s="46"/>
    </row>
    <row r="29" spans="1:9" x14ac:dyDescent="0.2">
      <c r="A29" s="29"/>
      <c r="B29" s="30"/>
      <c r="C29" s="30"/>
      <c r="D29" s="31"/>
      <c r="E29" s="32"/>
      <c r="F29" s="32"/>
      <c r="G29" s="48"/>
      <c r="H29" s="45"/>
      <c r="I29" s="46"/>
    </row>
    <row r="30" spans="1:9" x14ac:dyDescent="0.2">
      <c r="A30" s="105"/>
      <c r="B30" s="106"/>
      <c r="C30" s="106"/>
      <c r="D30" s="96"/>
      <c r="E30" s="32"/>
      <c r="F30" s="32"/>
      <c r="G30" s="49"/>
      <c r="H30" s="50"/>
      <c r="I30" s="46"/>
    </row>
    <row r="31" spans="1:9" x14ac:dyDescent="0.2">
      <c r="A31" s="339" t="s">
        <v>140</v>
      </c>
      <c r="B31" s="340"/>
      <c r="C31" s="340"/>
      <c r="D31" s="340"/>
      <c r="E31" s="340"/>
      <c r="F31" s="340"/>
      <c r="G31" s="340"/>
      <c r="H31" s="178"/>
      <c r="I31" s="179">
        <f>SUM(I25:I30)</f>
        <v>104.22539999999999</v>
      </c>
    </row>
    <row r="32" spans="1:9" x14ac:dyDescent="0.2">
      <c r="A32" s="339" t="s">
        <v>141</v>
      </c>
      <c r="B32" s="340"/>
      <c r="C32" s="340"/>
      <c r="D32" s="340"/>
      <c r="E32" s="340"/>
      <c r="F32" s="340"/>
      <c r="G32" s="340"/>
      <c r="H32" s="340"/>
      <c r="I32" s="179">
        <f>I31+I22</f>
        <v>286.40690000000001</v>
      </c>
    </row>
    <row r="33" spans="1:11" x14ac:dyDescent="0.2">
      <c r="A33" s="339" t="s">
        <v>137</v>
      </c>
      <c r="B33" s="340"/>
      <c r="C33" s="340"/>
      <c r="D33" s="340"/>
      <c r="E33" s="340"/>
      <c r="F33" s="340"/>
      <c r="G33" s="340"/>
      <c r="H33" s="340"/>
      <c r="I33" s="179">
        <f>I32/D9</f>
        <v>13.644921391138638</v>
      </c>
    </row>
    <row r="34" spans="1:11" x14ac:dyDescent="0.2">
      <c r="A34" s="339" t="s">
        <v>143</v>
      </c>
      <c r="B34" s="340"/>
      <c r="C34" s="340"/>
      <c r="D34" s="340"/>
      <c r="E34" s="340"/>
      <c r="F34" s="340"/>
      <c r="G34" s="340"/>
      <c r="H34" s="340"/>
      <c r="I34" s="51"/>
    </row>
    <row r="35" spans="1:11" x14ac:dyDescent="0.2">
      <c r="A35" s="339" t="s">
        <v>144</v>
      </c>
      <c r="B35" s="340"/>
      <c r="C35" s="340"/>
      <c r="D35" s="340"/>
      <c r="E35" s="340"/>
      <c r="F35" s="340"/>
      <c r="G35" s="340"/>
      <c r="H35" s="340"/>
      <c r="I35" s="46"/>
    </row>
    <row r="36" spans="1:11" x14ac:dyDescent="0.2">
      <c r="A36" s="18"/>
      <c r="B36" s="19"/>
      <c r="C36" s="19"/>
      <c r="D36" s="19"/>
      <c r="E36" s="19"/>
      <c r="F36" s="19"/>
      <c r="G36" s="38"/>
      <c r="H36" s="38"/>
      <c r="I36" s="46"/>
    </row>
    <row r="37" spans="1:11" x14ac:dyDescent="0.2">
      <c r="A37" s="18"/>
      <c r="B37" s="19"/>
      <c r="C37" s="19"/>
      <c r="D37" s="19"/>
      <c r="E37" s="19"/>
      <c r="F37" s="19"/>
      <c r="G37" s="19"/>
      <c r="H37" s="19"/>
      <c r="I37" s="42" t="s">
        <v>4</v>
      </c>
    </row>
    <row r="38" spans="1:11" x14ac:dyDescent="0.2">
      <c r="A38" s="25" t="s">
        <v>145</v>
      </c>
      <c r="B38" s="26"/>
      <c r="C38" s="26" t="s">
        <v>66</v>
      </c>
      <c r="D38" s="19" t="s">
        <v>1</v>
      </c>
      <c r="E38" s="343" t="s">
        <v>146</v>
      </c>
      <c r="F38" s="343"/>
      <c r="G38" s="67"/>
      <c r="H38" s="67"/>
      <c r="I38" s="43" t="s">
        <v>19</v>
      </c>
    </row>
    <row r="39" spans="1:11" x14ac:dyDescent="0.2">
      <c r="A39" s="29" t="s">
        <v>150</v>
      </c>
      <c r="B39" s="30" t="s">
        <v>152</v>
      </c>
      <c r="C39" s="202">
        <v>0.62794000000000005</v>
      </c>
      <c r="D39" s="240" t="s">
        <v>105</v>
      </c>
      <c r="E39" s="341">
        <v>129.84739999999999</v>
      </c>
      <c r="F39" s="342"/>
      <c r="G39" s="241"/>
      <c r="H39" s="242"/>
      <c r="I39" s="203">
        <f t="shared" ref="I39:I44" si="0">C39*E39</f>
        <v>81.536376356000005</v>
      </c>
      <c r="K39" s="61"/>
    </row>
    <row r="40" spans="1:11" x14ac:dyDescent="0.2">
      <c r="A40" s="29" t="s">
        <v>151</v>
      </c>
      <c r="B40" s="30" t="s">
        <v>153</v>
      </c>
      <c r="C40" s="202">
        <v>0.29205999999999999</v>
      </c>
      <c r="D40" s="56" t="s">
        <v>105</v>
      </c>
      <c r="E40" s="337">
        <v>67.954499999999996</v>
      </c>
      <c r="F40" s="338"/>
      <c r="G40" s="59"/>
      <c r="H40" s="60"/>
      <c r="I40" s="203">
        <f t="shared" si="0"/>
        <v>19.846791269999997</v>
      </c>
      <c r="K40" s="63"/>
    </row>
    <row r="41" spans="1:11" x14ac:dyDescent="0.2">
      <c r="A41" s="29" t="s">
        <v>155</v>
      </c>
      <c r="B41" s="30" t="s">
        <v>154</v>
      </c>
      <c r="C41" s="202">
        <v>0.17524000000000001</v>
      </c>
      <c r="D41" s="56" t="s">
        <v>105</v>
      </c>
      <c r="E41" s="337">
        <v>115.6808</v>
      </c>
      <c r="F41" s="338"/>
      <c r="G41" s="59"/>
      <c r="H41" s="60"/>
      <c r="I41" s="203">
        <f t="shared" si="0"/>
        <v>20.271903392000002</v>
      </c>
    </row>
    <row r="42" spans="1:11" x14ac:dyDescent="0.2">
      <c r="A42" s="29" t="s">
        <v>156</v>
      </c>
      <c r="B42" s="30" t="s">
        <v>157</v>
      </c>
      <c r="C42" s="202">
        <v>43.809519999999999</v>
      </c>
      <c r="D42" s="56" t="s">
        <v>147</v>
      </c>
      <c r="E42" s="337">
        <v>0.46179999999999999</v>
      </c>
      <c r="F42" s="338"/>
      <c r="G42" s="59"/>
      <c r="H42" s="60"/>
      <c r="I42" s="203">
        <f t="shared" si="0"/>
        <v>20.231236335999998</v>
      </c>
    </row>
    <row r="43" spans="1:11" x14ac:dyDescent="0.2">
      <c r="A43" s="29" t="s">
        <v>158</v>
      </c>
      <c r="B43" s="30" t="s">
        <v>159</v>
      </c>
      <c r="C43" s="202">
        <v>0.33587</v>
      </c>
      <c r="D43" s="56" t="s">
        <v>105</v>
      </c>
      <c r="E43" s="337">
        <v>109.84739999999999</v>
      </c>
      <c r="F43" s="338"/>
      <c r="G43" s="59"/>
      <c r="H43" s="60"/>
      <c r="I43" s="203">
        <f t="shared" si="0"/>
        <v>36.894446238</v>
      </c>
    </row>
    <row r="44" spans="1:11" x14ac:dyDescent="0.2">
      <c r="A44" s="29" t="s">
        <v>160</v>
      </c>
      <c r="B44" s="30" t="s">
        <v>161</v>
      </c>
      <c r="C44" s="202">
        <v>0.18254000000000001</v>
      </c>
      <c r="D44" s="56" t="s">
        <v>148</v>
      </c>
      <c r="E44" s="348">
        <v>0</v>
      </c>
      <c r="F44" s="349"/>
      <c r="G44" s="64"/>
      <c r="H44" s="65"/>
      <c r="I44" s="203">
        <f t="shared" si="0"/>
        <v>0</v>
      </c>
    </row>
    <row r="45" spans="1:11" x14ac:dyDescent="0.2">
      <c r="A45" s="339" t="s">
        <v>149</v>
      </c>
      <c r="B45" s="340"/>
      <c r="C45" s="340"/>
      <c r="D45" s="340"/>
      <c r="E45" s="340"/>
      <c r="F45" s="340"/>
      <c r="G45" s="340"/>
      <c r="H45" s="35"/>
      <c r="I45" s="204">
        <f>SUM(I39:I44)</f>
        <v>178.780753592</v>
      </c>
    </row>
    <row r="46" spans="1:11" x14ac:dyDescent="0.2">
      <c r="A46" s="66"/>
      <c r="B46" s="67"/>
      <c r="C46" s="24"/>
      <c r="D46" s="24"/>
      <c r="E46" s="67"/>
      <c r="F46" s="42"/>
      <c r="G46" s="40"/>
      <c r="H46" s="41"/>
      <c r="I46" s="42" t="s">
        <v>4</v>
      </c>
    </row>
    <row r="47" spans="1:11" x14ac:dyDescent="0.2">
      <c r="A47" s="25" t="s">
        <v>21</v>
      </c>
      <c r="B47" s="26"/>
      <c r="C47" s="22" t="s">
        <v>22</v>
      </c>
      <c r="D47" s="22" t="s">
        <v>23</v>
      </c>
      <c r="E47" s="26" t="s">
        <v>4</v>
      </c>
      <c r="F47" s="43"/>
      <c r="G47" s="25" t="s">
        <v>18</v>
      </c>
      <c r="H47" s="43"/>
      <c r="I47" s="43" t="s">
        <v>19</v>
      </c>
    </row>
    <row r="48" spans="1:11" x14ac:dyDescent="0.2">
      <c r="A48" s="29"/>
      <c r="B48" s="30"/>
      <c r="C48" s="56"/>
      <c r="D48" s="56"/>
      <c r="E48" s="68"/>
      <c r="F48" s="69"/>
      <c r="G48" s="59"/>
      <c r="H48" s="70"/>
      <c r="I48" s="46"/>
    </row>
    <row r="49" spans="1:11" x14ac:dyDescent="0.2">
      <c r="A49" s="29"/>
      <c r="B49" s="30"/>
      <c r="C49" s="56"/>
      <c r="D49" s="56"/>
      <c r="E49" s="68"/>
      <c r="F49" s="69"/>
      <c r="G49" s="59"/>
      <c r="H49" s="70"/>
      <c r="I49" s="46"/>
    </row>
    <row r="50" spans="1:11" x14ac:dyDescent="0.2">
      <c r="A50" s="29"/>
      <c r="B50" s="30"/>
      <c r="C50" s="56"/>
      <c r="D50" s="56"/>
      <c r="E50" s="68"/>
      <c r="F50" s="69"/>
      <c r="G50" s="59"/>
      <c r="H50" s="70"/>
      <c r="I50" s="46"/>
    </row>
    <row r="51" spans="1:11" x14ac:dyDescent="0.2">
      <c r="A51" s="29"/>
      <c r="B51" s="30"/>
      <c r="C51" s="56"/>
      <c r="D51" s="56"/>
      <c r="E51" s="68"/>
      <c r="F51" s="69"/>
      <c r="G51" s="59"/>
      <c r="H51" s="70"/>
      <c r="I51" s="46"/>
    </row>
    <row r="52" spans="1:11" x14ac:dyDescent="0.2">
      <c r="A52" s="29"/>
      <c r="B52" s="30"/>
      <c r="C52" s="56"/>
      <c r="D52" s="71"/>
      <c r="E52" s="68"/>
      <c r="F52" s="69"/>
      <c r="G52" s="59"/>
      <c r="H52" s="70"/>
      <c r="I52" s="46"/>
    </row>
    <row r="53" spans="1:11" x14ac:dyDescent="0.2">
      <c r="A53" s="29"/>
      <c r="B53" s="30"/>
      <c r="C53" s="56"/>
      <c r="D53" s="71"/>
      <c r="E53" s="68"/>
      <c r="F53" s="69"/>
      <c r="G53" s="59"/>
      <c r="H53" s="70"/>
      <c r="I53" s="46"/>
    </row>
    <row r="54" spans="1:11" x14ac:dyDescent="0.2">
      <c r="A54" s="29"/>
      <c r="B54" s="30"/>
      <c r="C54" s="56"/>
      <c r="D54" s="71"/>
      <c r="E54" s="68"/>
      <c r="F54" s="69"/>
      <c r="G54" s="64"/>
      <c r="H54" s="72"/>
      <c r="I54" s="46"/>
    </row>
    <row r="55" spans="1:11" x14ac:dyDescent="0.2">
      <c r="A55" s="34" t="s">
        <v>24</v>
      </c>
      <c r="B55" s="35"/>
      <c r="C55" s="35"/>
      <c r="D55" s="35"/>
      <c r="E55" s="36"/>
      <c r="F55" s="36"/>
      <c r="G55" s="36"/>
      <c r="H55" s="36"/>
      <c r="I55" s="51"/>
    </row>
    <row r="56" spans="1:11" x14ac:dyDescent="0.2">
      <c r="A56" s="34" t="s">
        <v>25</v>
      </c>
      <c r="B56" s="35"/>
      <c r="C56" s="35"/>
      <c r="D56" s="35"/>
      <c r="E56" s="36"/>
      <c r="F56" s="36"/>
      <c r="G56" s="36"/>
      <c r="H56" s="36"/>
      <c r="I56" s="73">
        <f>I34+I45+I55</f>
        <v>178.780753592</v>
      </c>
    </row>
    <row r="57" spans="1:11" x14ac:dyDescent="0.2">
      <c r="A57" s="34" t="s">
        <v>26</v>
      </c>
      <c r="B57" s="35"/>
      <c r="C57" s="35"/>
      <c r="D57" s="74">
        <v>0.35759999999999997</v>
      </c>
      <c r="E57" s="36"/>
      <c r="F57" s="36"/>
      <c r="G57" s="36"/>
      <c r="H57" s="36"/>
      <c r="I57" s="73"/>
      <c r="K57" s="63"/>
    </row>
    <row r="58" spans="1:11" x14ac:dyDescent="0.2">
      <c r="A58" s="34"/>
      <c r="B58" s="35"/>
      <c r="C58" s="35"/>
      <c r="D58" s="35"/>
      <c r="E58" s="36"/>
      <c r="F58" s="36"/>
      <c r="G58" s="36"/>
      <c r="H58" s="36"/>
      <c r="I58" s="73">
        <f>ROUND(SUM(I56:I57),2)</f>
        <v>178.78</v>
      </c>
    </row>
    <row r="65" spans="1:9" x14ac:dyDescent="0.2">
      <c r="A65" s="75"/>
      <c r="B65" s="75"/>
      <c r="C65" s="76"/>
      <c r="D65" s="77"/>
      <c r="E65" s="77"/>
    </row>
    <row r="66" spans="1:9" ht="12.75" customHeight="1" x14ac:dyDescent="0.2">
      <c r="A66" s="331" t="s">
        <v>47</v>
      </c>
      <c r="B66" s="332" t="s">
        <v>46</v>
      </c>
      <c r="C66" s="332"/>
      <c r="D66" s="332"/>
      <c r="E66" s="332"/>
      <c r="F66" s="332"/>
      <c r="G66" s="332"/>
      <c r="H66" s="333"/>
      <c r="I66" s="55" t="s">
        <v>1</v>
      </c>
    </row>
    <row r="67" spans="1:9" ht="12.75" customHeight="1" x14ac:dyDescent="0.2">
      <c r="A67" s="358"/>
      <c r="B67" s="359"/>
      <c r="C67" s="359"/>
      <c r="D67" s="359"/>
      <c r="E67" s="359"/>
      <c r="F67" s="359"/>
      <c r="G67" s="359"/>
      <c r="H67" s="360"/>
      <c r="I67" s="17" t="s">
        <v>29</v>
      </c>
    </row>
    <row r="68" spans="1:9" x14ac:dyDescent="0.2">
      <c r="A68" s="18"/>
      <c r="B68" s="19"/>
      <c r="C68" s="20"/>
      <c r="D68" s="21"/>
      <c r="E68" s="22" t="s">
        <v>2</v>
      </c>
      <c r="F68" s="22"/>
      <c r="G68" s="23" t="s">
        <v>3</v>
      </c>
      <c r="H68" s="23"/>
      <c r="I68" s="24" t="s">
        <v>4</v>
      </c>
    </row>
    <row r="69" spans="1:9" x14ac:dyDescent="0.2">
      <c r="A69" s="25" t="s">
        <v>5</v>
      </c>
      <c r="B69" s="26"/>
      <c r="C69" s="27"/>
      <c r="D69" s="22" t="s">
        <v>6</v>
      </c>
      <c r="E69" s="26" t="s">
        <v>7</v>
      </c>
      <c r="F69" s="22" t="s">
        <v>8</v>
      </c>
      <c r="G69" s="26" t="s">
        <v>7</v>
      </c>
      <c r="H69" s="28" t="s">
        <v>9</v>
      </c>
      <c r="I69" s="22" t="s">
        <v>10</v>
      </c>
    </row>
    <row r="70" spans="1:9" x14ac:dyDescent="0.2">
      <c r="A70" s="102" t="s">
        <v>54</v>
      </c>
      <c r="B70" s="103" t="s">
        <v>48</v>
      </c>
      <c r="C70" s="95"/>
      <c r="D70" s="80">
        <v>1</v>
      </c>
      <c r="E70" s="92">
        <v>0.17</v>
      </c>
      <c r="F70" s="80">
        <v>0.83</v>
      </c>
      <c r="G70" s="92">
        <v>93.16</v>
      </c>
      <c r="H70" s="80">
        <v>16.71</v>
      </c>
      <c r="I70" s="32">
        <v>29.54</v>
      </c>
    </row>
    <row r="71" spans="1:9" x14ac:dyDescent="0.2">
      <c r="A71" s="29" t="s">
        <v>55</v>
      </c>
      <c r="B71" s="30" t="s">
        <v>49</v>
      </c>
      <c r="C71" s="31"/>
      <c r="D71" s="85">
        <v>1</v>
      </c>
      <c r="E71" s="92">
        <v>0.4</v>
      </c>
      <c r="F71" s="85">
        <v>0.6</v>
      </c>
      <c r="G71" s="92">
        <v>138.74</v>
      </c>
      <c r="H71" s="85">
        <v>16.71</v>
      </c>
      <c r="I71" s="32">
        <v>65.52</v>
      </c>
    </row>
    <row r="72" spans="1:9" x14ac:dyDescent="0.2">
      <c r="A72" s="29" t="s">
        <v>56</v>
      </c>
      <c r="B72" s="30" t="s">
        <v>50</v>
      </c>
      <c r="C72" s="31"/>
      <c r="D72" s="85">
        <v>1</v>
      </c>
      <c r="E72" s="92">
        <v>0.41</v>
      </c>
      <c r="F72" s="85">
        <v>0.59</v>
      </c>
      <c r="G72" s="92">
        <v>165.23</v>
      </c>
      <c r="H72" s="85">
        <v>16.71</v>
      </c>
      <c r="I72" s="32">
        <v>77.599999999999994</v>
      </c>
    </row>
    <row r="73" spans="1:9" x14ac:dyDescent="0.2">
      <c r="A73" s="29" t="s">
        <v>57</v>
      </c>
      <c r="B73" s="30" t="s">
        <v>51</v>
      </c>
      <c r="C73" s="31"/>
      <c r="D73" s="85">
        <v>1</v>
      </c>
      <c r="E73" s="92">
        <v>0.17</v>
      </c>
      <c r="F73" s="85">
        <v>0.83</v>
      </c>
      <c r="G73" s="92">
        <v>4.7</v>
      </c>
      <c r="H73" s="85"/>
      <c r="I73" s="32">
        <v>0.8</v>
      </c>
    </row>
    <row r="74" spans="1:9" x14ac:dyDescent="0.2">
      <c r="A74" s="29" t="s">
        <v>58</v>
      </c>
      <c r="B74" s="30" t="s">
        <v>52</v>
      </c>
      <c r="C74" s="31"/>
      <c r="D74" s="85">
        <v>1</v>
      </c>
      <c r="E74" s="92">
        <v>0.56000000000000005</v>
      </c>
      <c r="F74" s="85">
        <v>0.44</v>
      </c>
      <c r="G74" s="92">
        <v>177.45</v>
      </c>
      <c r="H74" s="85">
        <v>25.51</v>
      </c>
      <c r="I74" s="32">
        <v>110.6</v>
      </c>
    </row>
    <row r="75" spans="1:9" x14ac:dyDescent="0.2">
      <c r="A75" s="29" t="s">
        <v>59</v>
      </c>
      <c r="B75" s="30" t="s">
        <v>53</v>
      </c>
      <c r="C75" s="31"/>
      <c r="D75" s="85">
        <v>2.4700000000000002</v>
      </c>
      <c r="E75" s="92">
        <v>1</v>
      </c>
      <c r="F75" s="85"/>
      <c r="G75" s="92">
        <v>185.44</v>
      </c>
      <c r="H75" s="85">
        <v>20.67</v>
      </c>
      <c r="I75" s="32">
        <v>458.04</v>
      </c>
    </row>
    <row r="76" spans="1:9" x14ac:dyDescent="0.2">
      <c r="A76" s="105"/>
      <c r="B76" s="106"/>
      <c r="C76" s="96"/>
      <c r="D76" s="87"/>
      <c r="E76" s="92"/>
      <c r="F76" s="87"/>
      <c r="G76" s="92"/>
      <c r="H76" s="87"/>
      <c r="I76" s="32"/>
    </row>
    <row r="77" spans="1:9" x14ac:dyDescent="0.2">
      <c r="A77" s="34" t="s">
        <v>11</v>
      </c>
      <c r="B77" s="35"/>
      <c r="C77" s="35"/>
      <c r="D77" s="35"/>
      <c r="E77" s="35"/>
      <c r="F77" s="36"/>
      <c r="G77" s="36"/>
      <c r="H77" s="36"/>
      <c r="I77" s="37">
        <f>SUM(I70:I75)</f>
        <v>742.1</v>
      </c>
    </row>
    <row r="78" spans="1:9" x14ac:dyDescent="0.2">
      <c r="A78" s="18"/>
      <c r="B78" s="19"/>
      <c r="C78" s="19"/>
      <c r="D78" s="38"/>
      <c r="E78" s="39"/>
      <c r="F78" s="19"/>
      <c r="G78" s="40" t="s">
        <v>12</v>
      </c>
      <c r="H78" s="41"/>
      <c r="I78" s="42" t="s">
        <v>4</v>
      </c>
    </row>
    <row r="79" spans="1:9" x14ac:dyDescent="0.2">
      <c r="A79" s="25" t="s">
        <v>13</v>
      </c>
      <c r="B79" s="26"/>
      <c r="C79" s="26"/>
      <c r="D79" s="26"/>
      <c r="E79" s="22" t="s">
        <v>14</v>
      </c>
      <c r="F79" s="28" t="s">
        <v>6</v>
      </c>
      <c r="G79" s="25" t="s">
        <v>39</v>
      </c>
      <c r="H79" s="43"/>
      <c r="I79" s="43" t="s">
        <v>10</v>
      </c>
    </row>
    <row r="80" spans="1:9" x14ac:dyDescent="0.2">
      <c r="A80" s="29" t="s">
        <v>61</v>
      </c>
      <c r="B80" s="30" t="s">
        <v>60</v>
      </c>
      <c r="C80" s="30"/>
      <c r="D80" s="79"/>
      <c r="E80" s="32"/>
      <c r="F80" s="80">
        <v>1</v>
      </c>
      <c r="G80" s="81">
        <v>47.06</v>
      </c>
      <c r="H80" s="45"/>
      <c r="I80" s="46">
        <f>F80*G80</f>
        <v>47.06</v>
      </c>
    </row>
    <row r="81" spans="1:11" x14ac:dyDescent="0.2">
      <c r="A81" s="18" t="s">
        <v>37</v>
      </c>
      <c r="B81" s="30" t="s">
        <v>60</v>
      </c>
      <c r="C81" s="30"/>
      <c r="D81" s="56"/>
      <c r="E81" s="32"/>
      <c r="F81" s="82">
        <v>8</v>
      </c>
      <c r="G81" s="81">
        <v>12.31</v>
      </c>
      <c r="H81" s="45"/>
      <c r="I81" s="46">
        <f>F81*G81</f>
        <v>98.48</v>
      </c>
    </row>
    <row r="82" spans="1:11" x14ac:dyDescent="0.2">
      <c r="A82" s="18"/>
      <c r="B82" s="30"/>
      <c r="C82" s="30"/>
      <c r="D82" s="56"/>
      <c r="E82" s="32"/>
      <c r="F82" s="82"/>
      <c r="G82" s="81"/>
      <c r="H82" s="47"/>
      <c r="I82" s="46"/>
    </row>
    <row r="83" spans="1:11" x14ac:dyDescent="0.2">
      <c r="A83" s="18"/>
      <c r="B83" s="30"/>
      <c r="C83" s="30"/>
      <c r="D83" s="56"/>
      <c r="E83" s="32"/>
      <c r="F83" s="82"/>
      <c r="G83" s="83"/>
      <c r="H83" s="45"/>
      <c r="I83" s="46"/>
      <c r="K83" s="61"/>
    </row>
    <row r="84" spans="1:11" x14ac:dyDescent="0.2">
      <c r="A84" s="18"/>
      <c r="B84" s="30"/>
      <c r="C84" s="30"/>
      <c r="D84" s="56"/>
      <c r="E84" s="32"/>
      <c r="F84" s="82"/>
      <c r="G84" s="83"/>
      <c r="H84" s="45"/>
      <c r="I84" s="46"/>
    </row>
    <row r="85" spans="1:11" x14ac:dyDescent="0.2">
      <c r="A85" s="29"/>
      <c r="B85" s="30"/>
      <c r="C85" s="30"/>
      <c r="D85" s="84"/>
      <c r="E85" s="32"/>
      <c r="F85" s="85"/>
      <c r="G85" s="83"/>
      <c r="H85" s="45"/>
      <c r="I85" s="46"/>
    </row>
    <row r="86" spans="1:11" x14ac:dyDescent="0.2">
      <c r="A86" s="29"/>
      <c r="B86" s="30"/>
      <c r="C86" s="30"/>
      <c r="D86" s="86"/>
      <c r="E86" s="32"/>
      <c r="F86" s="87"/>
      <c r="G86" s="83"/>
      <c r="H86" s="45"/>
      <c r="I86" s="46"/>
    </row>
    <row r="87" spans="1:11" x14ac:dyDescent="0.2">
      <c r="A87" s="34" t="s">
        <v>15</v>
      </c>
      <c r="B87" s="35"/>
      <c r="C87" s="35"/>
      <c r="D87" s="35"/>
      <c r="E87" s="35"/>
      <c r="F87" s="35"/>
      <c r="G87" s="35"/>
      <c r="H87" s="35"/>
      <c r="I87" s="51">
        <f>SUM(I80:I86)</f>
        <v>145.54000000000002</v>
      </c>
    </row>
    <row r="88" spans="1:11" x14ac:dyDescent="0.2">
      <c r="A88" s="34" t="s">
        <v>41</v>
      </c>
      <c r="B88" s="35"/>
      <c r="C88" s="35"/>
      <c r="D88" s="35"/>
      <c r="E88" s="35"/>
      <c r="F88" s="35"/>
      <c r="G88" s="74">
        <v>0.15509999999999999</v>
      </c>
      <c r="H88" s="35"/>
      <c r="I88" s="51">
        <f>G88*I87</f>
        <v>22.573254000000002</v>
      </c>
    </row>
    <row r="89" spans="1:11" x14ac:dyDescent="0.2">
      <c r="A89" s="34" t="s">
        <v>42</v>
      </c>
      <c r="B89" s="35"/>
      <c r="C89" s="52">
        <v>22</v>
      </c>
      <c r="D89" s="53"/>
      <c r="E89" s="35" t="s">
        <v>16</v>
      </c>
      <c r="F89" s="35"/>
      <c r="G89" s="35"/>
      <c r="H89" s="35"/>
      <c r="I89" s="51">
        <f>I87+I77+I88</f>
        <v>910.21325400000012</v>
      </c>
    </row>
    <row r="90" spans="1:11" x14ac:dyDescent="0.2">
      <c r="A90" s="34" t="s">
        <v>44</v>
      </c>
      <c r="B90" s="35"/>
      <c r="C90" s="35"/>
      <c r="D90" s="35"/>
      <c r="E90" s="35"/>
      <c r="F90" s="35"/>
      <c r="G90" s="35"/>
      <c r="H90" s="35"/>
      <c r="I90" s="51">
        <f>I89/C89</f>
        <v>41.373329727272733</v>
      </c>
    </row>
    <row r="91" spans="1:11" x14ac:dyDescent="0.2">
      <c r="A91" s="18"/>
      <c r="B91" s="19"/>
      <c r="C91" s="19"/>
      <c r="D91" s="21"/>
      <c r="E91" s="19"/>
      <c r="F91" s="19"/>
      <c r="G91" s="54"/>
      <c r="H91" s="55"/>
      <c r="I91" s="42" t="s">
        <v>4</v>
      </c>
    </row>
    <row r="92" spans="1:11" x14ac:dyDescent="0.2">
      <c r="A92" s="25" t="s">
        <v>17</v>
      </c>
      <c r="B92" s="26"/>
      <c r="C92" s="26"/>
      <c r="D92" s="23" t="s">
        <v>1</v>
      </c>
      <c r="E92" s="26" t="s">
        <v>4</v>
      </c>
      <c r="F92" s="43"/>
      <c r="G92" s="25" t="s">
        <v>18</v>
      </c>
      <c r="H92" s="43"/>
      <c r="I92" s="43" t="s">
        <v>19</v>
      </c>
    </row>
    <row r="93" spans="1:11" x14ac:dyDescent="0.2">
      <c r="A93" s="18"/>
      <c r="B93" s="30"/>
      <c r="C93" s="30"/>
      <c r="D93" s="56"/>
      <c r="E93" s="88"/>
      <c r="F93" s="58"/>
      <c r="G93" s="89"/>
      <c r="H93" s="60"/>
      <c r="I93" s="46"/>
    </row>
    <row r="94" spans="1:11" x14ac:dyDescent="0.2">
      <c r="A94" s="18"/>
      <c r="B94" s="30"/>
      <c r="C94" s="30"/>
      <c r="D94" s="56"/>
      <c r="E94" s="88"/>
      <c r="F94" s="58"/>
      <c r="G94" s="89"/>
      <c r="H94" s="60"/>
      <c r="I94" s="46"/>
      <c r="K94" s="61"/>
    </row>
    <row r="95" spans="1:11" x14ac:dyDescent="0.2">
      <c r="A95" s="29"/>
      <c r="B95" s="30"/>
      <c r="C95" s="30"/>
      <c r="D95" s="56"/>
      <c r="E95" s="62"/>
      <c r="F95" s="58"/>
      <c r="G95" s="64"/>
      <c r="H95" s="65"/>
      <c r="I95" s="46"/>
      <c r="K95" s="63"/>
    </row>
    <row r="96" spans="1:11" x14ac:dyDescent="0.2">
      <c r="A96" s="34" t="s">
        <v>20</v>
      </c>
      <c r="B96" s="35"/>
      <c r="C96" s="35"/>
      <c r="D96" s="35"/>
      <c r="E96" s="35"/>
      <c r="F96" s="35"/>
      <c r="G96" s="35"/>
      <c r="H96" s="35"/>
      <c r="I96" s="51">
        <f>SUM(I93:I95)</f>
        <v>0</v>
      </c>
    </row>
    <row r="97" spans="1:9" x14ac:dyDescent="0.2">
      <c r="A97" s="66"/>
      <c r="B97" s="67"/>
      <c r="C97" s="24"/>
      <c r="D97" s="24"/>
      <c r="E97" s="67"/>
      <c r="F97" s="42"/>
      <c r="G97" s="40"/>
      <c r="H97" s="41"/>
      <c r="I97" s="42" t="s">
        <v>4</v>
      </c>
    </row>
    <row r="98" spans="1:9" x14ac:dyDescent="0.2">
      <c r="A98" s="25" t="s">
        <v>21</v>
      </c>
      <c r="B98" s="26"/>
      <c r="C98" s="22" t="s">
        <v>22</v>
      </c>
      <c r="D98" s="22" t="s">
        <v>23</v>
      </c>
      <c r="E98" s="26" t="s">
        <v>4</v>
      </c>
      <c r="F98" s="43"/>
      <c r="G98" s="25" t="s">
        <v>18</v>
      </c>
      <c r="H98" s="43"/>
      <c r="I98" s="43" t="s">
        <v>19</v>
      </c>
    </row>
    <row r="99" spans="1:9" x14ac:dyDescent="0.2">
      <c r="A99" s="29"/>
      <c r="B99" s="30"/>
      <c r="C99" s="56"/>
      <c r="D99" s="56"/>
      <c r="E99" s="68"/>
      <c r="F99" s="69"/>
      <c r="G99" s="59"/>
      <c r="H99" s="70"/>
      <c r="I99" s="46"/>
    </row>
    <row r="100" spans="1:9" x14ac:dyDescent="0.2">
      <c r="A100" s="29"/>
      <c r="B100" s="30"/>
      <c r="C100" s="56"/>
      <c r="D100" s="56"/>
      <c r="E100" s="68"/>
      <c r="F100" s="69"/>
      <c r="G100" s="59"/>
      <c r="H100" s="70"/>
      <c r="I100" s="46"/>
    </row>
    <row r="101" spans="1:9" x14ac:dyDescent="0.2">
      <c r="A101" s="34" t="s">
        <v>24</v>
      </c>
      <c r="B101" s="108"/>
      <c r="C101" s="97"/>
      <c r="D101" s="97"/>
      <c r="E101" s="109"/>
      <c r="F101" s="109"/>
      <c r="G101" s="110"/>
      <c r="H101" s="110"/>
      <c r="I101" s="51"/>
    </row>
    <row r="102" spans="1:9" x14ac:dyDescent="0.2">
      <c r="A102" s="66"/>
      <c r="B102" s="67"/>
      <c r="C102" s="40"/>
      <c r="D102" s="41"/>
      <c r="E102" s="67"/>
      <c r="F102" s="42"/>
      <c r="G102" s="66"/>
      <c r="H102" s="42"/>
      <c r="I102" s="42" t="s">
        <v>4</v>
      </c>
    </row>
    <row r="103" spans="1:9" x14ac:dyDescent="0.2">
      <c r="A103" s="25" t="s">
        <v>63</v>
      </c>
      <c r="B103" s="26"/>
      <c r="C103" s="25" t="s">
        <v>66</v>
      </c>
      <c r="D103" s="43"/>
      <c r="E103" s="26" t="s">
        <v>1</v>
      </c>
      <c r="F103" s="43"/>
      <c r="G103" s="25" t="s">
        <v>65</v>
      </c>
      <c r="H103" s="43"/>
      <c r="I103" s="43" t="s">
        <v>19</v>
      </c>
    </row>
    <row r="104" spans="1:9" x14ac:dyDescent="0.2">
      <c r="A104" s="29" t="s">
        <v>64</v>
      </c>
      <c r="B104" s="30" t="s">
        <v>28</v>
      </c>
      <c r="C104" s="344">
        <v>1</v>
      </c>
      <c r="D104" s="345"/>
      <c r="E104" s="346" t="s">
        <v>29</v>
      </c>
      <c r="F104" s="347"/>
      <c r="G104" s="350">
        <f>I58</f>
        <v>178.78</v>
      </c>
      <c r="H104" s="351"/>
      <c r="I104" s="46">
        <f>C104*G104</f>
        <v>178.78</v>
      </c>
    </row>
    <row r="105" spans="1:9" x14ac:dyDescent="0.2">
      <c r="A105" s="29"/>
      <c r="B105" s="30"/>
      <c r="C105" s="98"/>
      <c r="D105" s="16"/>
      <c r="E105" s="68"/>
      <c r="F105" s="69"/>
      <c r="G105" s="59"/>
      <c r="H105" s="70"/>
      <c r="I105" s="46"/>
    </row>
    <row r="106" spans="1:9" x14ac:dyDescent="0.2">
      <c r="A106" s="29"/>
      <c r="B106" s="30"/>
      <c r="C106" s="98"/>
      <c r="D106" s="16"/>
      <c r="E106" s="68"/>
      <c r="F106" s="69"/>
      <c r="G106" s="59"/>
      <c r="H106" s="70"/>
      <c r="I106" s="46"/>
    </row>
    <row r="107" spans="1:9" x14ac:dyDescent="0.2">
      <c r="A107" s="29"/>
      <c r="B107" s="30"/>
      <c r="C107" s="98"/>
      <c r="D107" s="71"/>
      <c r="E107" s="68"/>
      <c r="F107" s="69"/>
      <c r="G107" s="59"/>
      <c r="H107" s="70"/>
      <c r="I107" s="46"/>
    </row>
    <row r="108" spans="1:9" x14ac:dyDescent="0.2">
      <c r="A108" s="29"/>
      <c r="B108" s="30"/>
      <c r="C108" s="98"/>
      <c r="D108" s="71"/>
      <c r="E108" s="68"/>
      <c r="F108" s="69"/>
      <c r="G108" s="59"/>
      <c r="H108" s="70"/>
      <c r="I108" s="46"/>
    </row>
    <row r="109" spans="1:9" x14ac:dyDescent="0.2">
      <c r="A109" s="29"/>
      <c r="B109" s="30"/>
      <c r="C109" s="99"/>
      <c r="D109" s="111"/>
      <c r="E109" s="68"/>
      <c r="F109" s="69"/>
      <c r="G109" s="64"/>
      <c r="H109" s="72"/>
      <c r="I109" s="46"/>
    </row>
    <row r="110" spans="1:9" x14ac:dyDescent="0.2">
      <c r="A110" s="34" t="s">
        <v>62</v>
      </c>
      <c r="B110" s="35"/>
      <c r="C110" s="28"/>
      <c r="D110" s="28"/>
      <c r="E110" s="36"/>
      <c r="F110" s="36"/>
      <c r="G110" s="36"/>
      <c r="H110" s="36"/>
      <c r="I110" s="51">
        <f>SUM(I104:I109)</f>
        <v>178.78</v>
      </c>
    </row>
    <row r="111" spans="1:9" x14ac:dyDescent="0.2">
      <c r="A111" s="54"/>
      <c r="B111" s="38"/>
      <c r="C111" s="38"/>
      <c r="D111" s="38"/>
      <c r="E111" s="90"/>
      <c r="F111" s="90"/>
      <c r="G111" s="90"/>
      <c r="H111" s="90"/>
      <c r="I111" s="91"/>
    </row>
    <row r="112" spans="1:9" x14ac:dyDescent="0.2">
      <c r="A112" s="18"/>
      <c r="B112" s="19"/>
      <c r="C112" s="19"/>
      <c r="D112" s="19"/>
      <c r="E112" s="92"/>
      <c r="F112" s="92"/>
      <c r="G112" s="92"/>
      <c r="H112" s="92"/>
      <c r="I112" s="32"/>
    </row>
    <row r="113" spans="1:9" x14ac:dyDescent="0.2">
      <c r="A113" s="34" t="s">
        <v>67</v>
      </c>
      <c r="B113" s="35"/>
      <c r="C113" s="35"/>
      <c r="D113" s="35"/>
      <c r="E113" s="36"/>
      <c r="F113" s="36"/>
      <c r="G113" s="36"/>
      <c r="H113" s="36"/>
      <c r="I113" s="73">
        <f>I90+I96+I110</f>
        <v>220.15332972727273</v>
      </c>
    </row>
    <row r="114" spans="1:9" x14ac:dyDescent="0.2">
      <c r="A114" s="34" t="s">
        <v>26</v>
      </c>
      <c r="B114" s="35"/>
      <c r="C114" s="35"/>
      <c r="D114" s="74">
        <v>0.35759999999999997</v>
      </c>
      <c r="E114" s="36"/>
      <c r="F114" s="36"/>
      <c r="G114" s="36"/>
      <c r="H114" s="36"/>
      <c r="I114" s="73"/>
    </row>
    <row r="115" spans="1:9" x14ac:dyDescent="0.2">
      <c r="A115" s="34"/>
      <c r="B115" s="35"/>
      <c r="C115" s="35"/>
      <c r="D115" s="35"/>
      <c r="E115" s="36"/>
      <c r="F115" s="36"/>
      <c r="G115" s="36"/>
      <c r="H115" s="36"/>
      <c r="I115" s="73">
        <f>ROUND(SUM(I113:I114),2)</f>
        <v>220.15</v>
      </c>
    </row>
    <row r="116" spans="1:9" x14ac:dyDescent="0.2">
      <c r="A116" s="75"/>
      <c r="B116" s="75"/>
      <c r="C116" s="76"/>
      <c r="D116" s="77"/>
      <c r="E116" s="77"/>
    </row>
    <row r="117" spans="1:9" x14ac:dyDescent="0.2">
      <c r="A117" s="75"/>
      <c r="B117" s="75"/>
      <c r="C117" s="76"/>
      <c r="D117" s="77"/>
      <c r="E117" s="77"/>
    </row>
    <row r="118" spans="1:9" x14ac:dyDescent="0.2">
      <c r="A118" s="352" t="s">
        <v>68</v>
      </c>
      <c r="B118" s="353"/>
      <c r="C118" s="353"/>
      <c r="D118" s="353"/>
      <c r="E118" s="353"/>
      <c r="F118" s="353"/>
      <c r="G118" s="353"/>
      <c r="H118" s="354"/>
      <c r="I118" s="55" t="s">
        <v>1</v>
      </c>
    </row>
    <row r="119" spans="1:9" ht="15" x14ac:dyDescent="0.2">
      <c r="A119" s="355"/>
      <c r="B119" s="356"/>
      <c r="C119" s="356"/>
      <c r="D119" s="356"/>
      <c r="E119" s="356"/>
      <c r="F119" s="356"/>
      <c r="G119" s="356"/>
      <c r="H119" s="357"/>
      <c r="I119" s="17" t="s">
        <v>29</v>
      </c>
    </row>
    <row r="120" spans="1:9" x14ac:dyDescent="0.2">
      <c r="A120" s="18"/>
      <c r="B120" s="19"/>
      <c r="C120" s="20"/>
      <c r="D120" s="21"/>
      <c r="E120" s="22" t="s">
        <v>2</v>
      </c>
      <c r="F120" s="22"/>
      <c r="G120" s="23" t="s">
        <v>3</v>
      </c>
      <c r="H120" s="23"/>
      <c r="I120" s="24" t="s">
        <v>4</v>
      </c>
    </row>
    <row r="121" spans="1:9" x14ac:dyDescent="0.2">
      <c r="A121" s="25" t="s">
        <v>5</v>
      </c>
      <c r="B121" s="26"/>
      <c r="C121" s="27"/>
      <c r="D121" s="22" t="s">
        <v>6</v>
      </c>
      <c r="E121" s="26" t="s">
        <v>7</v>
      </c>
      <c r="F121" s="22" t="s">
        <v>8</v>
      </c>
      <c r="G121" s="26" t="s">
        <v>7</v>
      </c>
      <c r="H121" s="28" t="s">
        <v>9</v>
      </c>
      <c r="I121" s="22" t="s">
        <v>10</v>
      </c>
    </row>
    <row r="122" spans="1:9" x14ac:dyDescent="0.2">
      <c r="A122" s="29" t="s">
        <v>70</v>
      </c>
      <c r="B122" s="30" t="s">
        <v>69</v>
      </c>
      <c r="C122" s="31"/>
      <c r="D122" s="32">
        <v>1</v>
      </c>
      <c r="E122" s="32">
        <v>0.2</v>
      </c>
      <c r="F122" s="32">
        <v>0.8</v>
      </c>
      <c r="G122" s="32">
        <v>20.62</v>
      </c>
      <c r="H122" s="32">
        <v>15.83</v>
      </c>
      <c r="I122" s="32">
        <v>16.79</v>
      </c>
    </row>
    <row r="123" spans="1:9" x14ac:dyDescent="0.2">
      <c r="A123" s="18"/>
      <c r="B123" s="30"/>
      <c r="C123" s="31"/>
      <c r="D123" s="32"/>
      <c r="E123" s="32"/>
      <c r="F123" s="32"/>
      <c r="G123" s="32"/>
      <c r="H123" s="32"/>
      <c r="I123" s="32"/>
    </row>
    <row r="124" spans="1:9" x14ac:dyDescent="0.2">
      <c r="A124" s="18"/>
      <c r="B124" s="33"/>
      <c r="C124" s="31"/>
      <c r="D124" s="32"/>
      <c r="E124" s="32"/>
      <c r="F124" s="32"/>
      <c r="G124" s="32"/>
      <c r="H124" s="32"/>
      <c r="I124" s="32"/>
    </row>
    <row r="125" spans="1:9" x14ac:dyDescent="0.2">
      <c r="A125" s="18"/>
      <c r="B125" s="30"/>
      <c r="C125" s="31"/>
      <c r="D125" s="32"/>
      <c r="E125" s="32"/>
      <c r="F125" s="32"/>
      <c r="G125" s="32"/>
      <c r="H125" s="32"/>
      <c r="I125" s="32"/>
    </row>
    <row r="126" spans="1:9" x14ac:dyDescent="0.2">
      <c r="A126" s="29"/>
      <c r="B126" s="30"/>
      <c r="C126" s="31"/>
      <c r="D126" s="32"/>
      <c r="E126" s="32"/>
      <c r="F126" s="32"/>
      <c r="G126" s="32"/>
      <c r="H126" s="32"/>
      <c r="I126" s="32"/>
    </row>
    <row r="127" spans="1:9" x14ac:dyDescent="0.2">
      <c r="A127" s="29"/>
      <c r="B127" s="30"/>
      <c r="C127" s="31"/>
      <c r="D127" s="32"/>
      <c r="E127" s="32"/>
      <c r="F127" s="32"/>
      <c r="G127" s="32"/>
      <c r="H127" s="32"/>
      <c r="I127" s="32"/>
    </row>
    <row r="128" spans="1:9" x14ac:dyDescent="0.2">
      <c r="A128" s="29"/>
      <c r="B128" s="30"/>
      <c r="C128" s="31"/>
      <c r="D128" s="32"/>
      <c r="E128" s="32"/>
      <c r="F128" s="32"/>
      <c r="G128" s="32"/>
      <c r="H128" s="32"/>
      <c r="I128" s="32"/>
    </row>
    <row r="129" spans="1:9" x14ac:dyDescent="0.2">
      <c r="A129" s="29"/>
      <c r="B129" s="30"/>
      <c r="C129" s="31"/>
      <c r="D129" s="32"/>
      <c r="E129" s="32"/>
      <c r="F129" s="32"/>
      <c r="G129" s="32"/>
      <c r="H129" s="32"/>
      <c r="I129" s="32"/>
    </row>
    <row r="130" spans="1:9" x14ac:dyDescent="0.2">
      <c r="A130" s="29"/>
      <c r="B130" s="30"/>
      <c r="C130" s="31"/>
      <c r="D130" s="32"/>
      <c r="E130" s="32"/>
      <c r="F130" s="32"/>
      <c r="G130" s="32"/>
      <c r="H130" s="32"/>
      <c r="I130" s="32"/>
    </row>
    <row r="131" spans="1:9" x14ac:dyDescent="0.2">
      <c r="A131" s="29"/>
      <c r="B131" s="30"/>
      <c r="C131" s="31"/>
      <c r="D131" s="32"/>
      <c r="E131" s="32"/>
      <c r="F131" s="32"/>
      <c r="G131" s="32"/>
      <c r="H131" s="32"/>
      <c r="I131" s="32"/>
    </row>
    <row r="132" spans="1:9" x14ac:dyDescent="0.2">
      <c r="A132" s="34" t="s">
        <v>11</v>
      </c>
      <c r="B132" s="35"/>
      <c r="C132" s="35"/>
      <c r="D132" s="35"/>
      <c r="E132" s="35"/>
      <c r="F132" s="36"/>
      <c r="G132" s="36"/>
      <c r="H132" s="36"/>
      <c r="I132" s="37">
        <f>SUM(I122:I131)</f>
        <v>16.79</v>
      </c>
    </row>
    <row r="133" spans="1:9" x14ac:dyDescent="0.2">
      <c r="A133" s="18"/>
      <c r="B133" s="19"/>
      <c r="C133" s="19"/>
      <c r="D133" s="38"/>
      <c r="E133" s="39"/>
      <c r="F133" s="19"/>
      <c r="G133" s="66" t="s">
        <v>12</v>
      </c>
      <c r="H133" s="67"/>
      <c r="I133" s="42" t="s">
        <v>4</v>
      </c>
    </row>
    <row r="134" spans="1:9" x14ac:dyDescent="0.2">
      <c r="A134" s="25" t="s">
        <v>13</v>
      </c>
      <c r="B134" s="26"/>
      <c r="C134" s="26"/>
      <c r="D134" s="26"/>
      <c r="E134" s="22" t="s">
        <v>14</v>
      </c>
      <c r="F134" s="93" t="s">
        <v>6</v>
      </c>
      <c r="G134" s="25" t="s">
        <v>39</v>
      </c>
      <c r="H134" s="26"/>
      <c r="I134" s="43" t="s">
        <v>10</v>
      </c>
    </row>
    <row r="135" spans="1:9" x14ac:dyDescent="0.2">
      <c r="A135" s="29" t="s">
        <v>36</v>
      </c>
      <c r="B135" s="30" t="s">
        <v>38</v>
      </c>
      <c r="C135" s="30"/>
      <c r="D135" s="79"/>
      <c r="E135" s="32"/>
      <c r="F135" s="80">
        <v>1</v>
      </c>
      <c r="G135" s="81">
        <v>33.42</v>
      </c>
      <c r="H135" s="45"/>
      <c r="I135" s="46">
        <f>F135*G135</f>
        <v>33.42</v>
      </c>
    </row>
    <row r="136" spans="1:9" x14ac:dyDescent="0.2">
      <c r="A136" s="18" t="s">
        <v>37</v>
      </c>
      <c r="B136" s="30" t="s">
        <v>27</v>
      </c>
      <c r="C136" s="30"/>
      <c r="D136" s="56"/>
      <c r="E136" s="32"/>
      <c r="F136" s="82">
        <v>6</v>
      </c>
      <c r="G136" s="81">
        <v>12.31</v>
      </c>
      <c r="H136" s="45"/>
      <c r="I136" s="46">
        <f>F136*G136</f>
        <v>73.86</v>
      </c>
    </row>
    <row r="137" spans="1:9" x14ac:dyDescent="0.2">
      <c r="A137" s="18"/>
      <c r="B137" s="30"/>
      <c r="C137" s="30"/>
      <c r="D137" s="56"/>
      <c r="E137" s="32"/>
      <c r="F137" s="82"/>
      <c r="G137" s="81"/>
      <c r="H137" s="47"/>
      <c r="I137" s="46"/>
    </row>
    <row r="138" spans="1:9" x14ac:dyDescent="0.2">
      <c r="A138" s="18"/>
      <c r="B138" s="30"/>
      <c r="C138" s="30"/>
      <c r="D138" s="56"/>
      <c r="E138" s="32"/>
      <c r="F138" s="82"/>
      <c r="G138" s="83"/>
      <c r="H138" s="45"/>
      <c r="I138" s="46"/>
    </row>
    <row r="139" spans="1:9" x14ac:dyDescent="0.2">
      <c r="A139" s="29"/>
      <c r="B139" s="30"/>
      <c r="C139" s="30"/>
      <c r="D139" s="84"/>
      <c r="E139" s="32"/>
      <c r="F139" s="85"/>
      <c r="G139" s="83"/>
      <c r="H139" s="45"/>
      <c r="I139" s="46"/>
    </row>
    <row r="140" spans="1:9" x14ac:dyDescent="0.2">
      <c r="A140" s="29"/>
      <c r="B140" s="30"/>
      <c r="C140" s="30"/>
      <c r="D140" s="86"/>
      <c r="E140" s="32"/>
      <c r="F140" s="87"/>
      <c r="G140" s="83"/>
      <c r="H140" s="45"/>
      <c r="I140" s="46"/>
    </row>
    <row r="141" spans="1:9" x14ac:dyDescent="0.2">
      <c r="A141" s="34" t="s">
        <v>15</v>
      </c>
      <c r="B141" s="35"/>
      <c r="C141" s="35"/>
      <c r="D141" s="35"/>
      <c r="E141" s="35"/>
      <c r="F141" s="35"/>
      <c r="G141" s="35"/>
      <c r="H141" s="35"/>
      <c r="I141" s="51">
        <f>SUM(I135:I140)</f>
        <v>107.28</v>
      </c>
    </row>
    <row r="142" spans="1:9" x14ac:dyDescent="0.2">
      <c r="A142" s="34" t="s">
        <v>71</v>
      </c>
      <c r="B142" s="35"/>
      <c r="C142" s="35"/>
      <c r="D142" s="35"/>
      <c r="E142" s="35"/>
      <c r="F142" s="35"/>
      <c r="G142" s="74">
        <v>0.2051</v>
      </c>
      <c r="H142" s="35"/>
      <c r="I142" s="51">
        <f>G142*I141</f>
        <v>22.003128</v>
      </c>
    </row>
    <row r="143" spans="1:9" x14ac:dyDescent="0.2">
      <c r="A143" s="34" t="s">
        <v>42</v>
      </c>
      <c r="B143" s="35"/>
      <c r="C143" s="52">
        <v>0.5</v>
      </c>
      <c r="D143" s="53"/>
      <c r="E143" s="35" t="s">
        <v>16</v>
      </c>
      <c r="F143" s="35"/>
      <c r="G143" s="35"/>
      <c r="H143" s="35"/>
      <c r="I143" s="51">
        <f>I142+I141+I132</f>
        <v>146.073128</v>
      </c>
    </row>
    <row r="144" spans="1:9" x14ac:dyDescent="0.2">
      <c r="A144" s="34" t="s">
        <v>43</v>
      </c>
      <c r="B144" s="35"/>
      <c r="C144" s="35"/>
      <c r="D144" s="35"/>
      <c r="E144" s="35"/>
      <c r="F144" s="35"/>
      <c r="G144" s="35"/>
      <c r="H144" s="35"/>
      <c r="I144" s="112">
        <f>I143/C143</f>
        <v>292.14625599999999</v>
      </c>
    </row>
    <row r="145" spans="1:11" x14ac:dyDescent="0.2">
      <c r="A145" s="18"/>
      <c r="B145" s="19"/>
      <c r="C145" s="19"/>
      <c r="D145" s="21"/>
      <c r="E145" s="19"/>
      <c r="F145" s="19"/>
      <c r="G145" s="54"/>
      <c r="H145" s="55"/>
      <c r="I145" s="42" t="s">
        <v>4</v>
      </c>
    </row>
    <row r="146" spans="1:11" x14ac:dyDescent="0.2">
      <c r="A146" s="25" t="s">
        <v>17</v>
      </c>
      <c r="B146" s="26"/>
      <c r="C146" s="26"/>
      <c r="D146" s="23" t="s">
        <v>1</v>
      </c>
      <c r="E146" s="26" t="s">
        <v>4</v>
      </c>
      <c r="F146" s="43"/>
      <c r="G146" s="25" t="s">
        <v>18</v>
      </c>
      <c r="H146" s="43"/>
      <c r="I146" s="43" t="s">
        <v>19</v>
      </c>
    </row>
    <row r="147" spans="1:11" x14ac:dyDescent="0.2">
      <c r="A147" s="18"/>
      <c r="B147" s="30"/>
      <c r="C147" s="30"/>
      <c r="D147" s="56"/>
      <c r="E147" s="88"/>
      <c r="F147" s="58"/>
      <c r="G147" s="89"/>
      <c r="H147" s="60"/>
      <c r="I147" s="46"/>
    </row>
    <row r="148" spans="1:11" x14ac:dyDescent="0.2">
      <c r="A148" s="18"/>
      <c r="B148" s="30"/>
      <c r="C148" s="30"/>
      <c r="D148" s="56"/>
      <c r="E148" s="89"/>
      <c r="F148" s="58"/>
      <c r="G148" s="89"/>
      <c r="H148" s="60"/>
      <c r="I148" s="46"/>
      <c r="K148" s="61"/>
    </row>
    <row r="149" spans="1:11" x14ac:dyDescent="0.2">
      <c r="A149" s="18"/>
      <c r="B149" s="30"/>
      <c r="C149" s="30"/>
      <c r="D149" s="56"/>
      <c r="E149" s="89"/>
      <c r="F149" s="58"/>
      <c r="G149" s="89"/>
      <c r="H149" s="60"/>
      <c r="I149" s="46"/>
    </row>
    <row r="150" spans="1:11" x14ac:dyDescent="0.2">
      <c r="A150" s="29"/>
      <c r="B150" s="30"/>
      <c r="C150" s="30"/>
      <c r="D150" s="56"/>
      <c r="E150" s="62"/>
      <c r="F150" s="58"/>
      <c r="G150" s="59"/>
      <c r="H150" s="60"/>
      <c r="I150" s="46"/>
    </row>
    <row r="151" spans="1:11" x14ac:dyDescent="0.2">
      <c r="A151" s="29"/>
      <c r="B151" s="30"/>
      <c r="C151" s="30"/>
      <c r="D151" s="56"/>
      <c r="E151" s="62"/>
      <c r="F151" s="58"/>
      <c r="G151" s="64"/>
      <c r="H151" s="65"/>
      <c r="I151" s="46"/>
    </row>
    <row r="152" spans="1:11" x14ac:dyDescent="0.2">
      <c r="A152" s="34" t="s">
        <v>20</v>
      </c>
      <c r="B152" s="35"/>
      <c r="C152" s="35"/>
      <c r="D152" s="35"/>
      <c r="E152" s="35"/>
      <c r="F152" s="35"/>
      <c r="G152" s="35"/>
      <c r="H152" s="35"/>
      <c r="I152" s="51">
        <f>SUM(I147:I151)</f>
        <v>0</v>
      </c>
    </row>
    <row r="153" spans="1:11" x14ac:dyDescent="0.2">
      <c r="A153" s="66"/>
      <c r="B153" s="67"/>
      <c r="C153" s="24"/>
      <c r="D153" s="24"/>
      <c r="E153" s="67"/>
      <c r="F153" s="42"/>
      <c r="G153" s="40"/>
      <c r="H153" s="41"/>
      <c r="I153" s="42" t="s">
        <v>4</v>
      </c>
    </row>
    <row r="154" spans="1:11" x14ac:dyDescent="0.2">
      <c r="A154" s="25" t="s">
        <v>21</v>
      </c>
      <c r="B154" s="26"/>
      <c r="C154" s="22" t="s">
        <v>22</v>
      </c>
      <c r="D154" s="22" t="s">
        <v>23</v>
      </c>
      <c r="E154" s="26" t="s">
        <v>4</v>
      </c>
      <c r="F154" s="43"/>
      <c r="G154" s="25" t="s">
        <v>18</v>
      </c>
      <c r="H154" s="43"/>
      <c r="I154" s="43" t="s">
        <v>19</v>
      </c>
    </row>
    <row r="155" spans="1:11" x14ac:dyDescent="0.2">
      <c r="A155" s="29"/>
      <c r="B155" s="30"/>
      <c r="C155" s="56"/>
      <c r="D155" s="56"/>
      <c r="E155" s="68"/>
      <c r="F155" s="69"/>
      <c r="G155" s="59"/>
      <c r="H155" s="70"/>
      <c r="I155" s="46"/>
    </row>
    <row r="156" spans="1:11" x14ac:dyDescent="0.2">
      <c r="A156" s="29"/>
      <c r="B156" s="30"/>
      <c r="C156" s="56"/>
      <c r="D156" s="56"/>
      <c r="E156" s="68"/>
      <c r="F156" s="69"/>
      <c r="G156" s="59"/>
      <c r="H156" s="70"/>
      <c r="I156" s="46"/>
    </row>
    <row r="157" spans="1:11" x14ac:dyDescent="0.2">
      <c r="A157" s="29"/>
      <c r="B157" s="30"/>
      <c r="C157" s="56"/>
      <c r="D157" s="56"/>
      <c r="E157" s="68"/>
      <c r="F157" s="69"/>
      <c r="G157" s="59"/>
      <c r="H157" s="70"/>
      <c r="I157" s="46"/>
    </row>
    <row r="158" spans="1:11" x14ac:dyDescent="0.2">
      <c r="A158" s="34" t="s">
        <v>24</v>
      </c>
      <c r="B158" s="108"/>
      <c r="C158" s="97"/>
      <c r="D158" s="97"/>
      <c r="E158" s="109"/>
      <c r="F158" s="109"/>
      <c r="G158" s="110"/>
      <c r="H158" s="110"/>
      <c r="I158" s="51"/>
    </row>
    <row r="159" spans="1:11" x14ac:dyDescent="0.2">
      <c r="A159" s="66"/>
      <c r="B159" s="67"/>
      <c r="C159" s="40"/>
      <c r="D159" s="41"/>
      <c r="E159" s="67"/>
      <c r="F159" s="42"/>
      <c r="G159" s="66"/>
      <c r="H159" s="42"/>
      <c r="I159" s="42" t="s">
        <v>4</v>
      </c>
    </row>
    <row r="160" spans="1:11" x14ac:dyDescent="0.2">
      <c r="A160" s="25" t="s">
        <v>63</v>
      </c>
      <c r="B160" s="26"/>
      <c r="C160" s="66" t="s">
        <v>66</v>
      </c>
      <c r="D160" s="42"/>
      <c r="E160" s="26" t="s">
        <v>1</v>
      </c>
      <c r="F160" s="43"/>
      <c r="G160" s="25" t="s">
        <v>65</v>
      </c>
      <c r="H160" s="43"/>
      <c r="I160" s="43" t="s">
        <v>19</v>
      </c>
    </row>
    <row r="161" spans="1:9" x14ac:dyDescent="0.2">
      <c r="A161" s="29" t="s">
        <v>72</v>
      </c>
      <c r="B161" s="30" t="s">
        <v>46</v>
      </c>
      <c r="C161" s="344">
        <v>1</v>
      </c>
      <c r="D161" s="345"/>
      <c r="E161" s="346" t="s">
        <v>29</v>
      </c>
      <c r="F161" s="347"/>
      <c r="G161" s="350">
        <f>I115</f>
        <v>220.15</v>
      </c>
      <c r="H161" s="351"/>
      <c r="I161" s="46">
        <f>C161*G161</f>
        <v>220.15</v>
      </c>
    </row>
    <row r="162" spans="1:9" x14ac:dyDescent="0.2">
      <c r="A162" s="29"/>
      <c r="B162" s="30"/>
      <c r="C162" s="98"/>
      <c r="D162" s="71"/>
      <c r="E162" s="68"/>
      <c r="F162" s="69"/>
      <c r="G162" s="59"/>
      <c r="H162" s="70"/>
      <c r="I162" s="46"/>
    </row>
    <row r="163" spans="1:9" x14ac:dyDescent="0.2">
      <c r="A163" s="29"/>
      <c r="B163" s="30"/>
      <c r="C163" s="98"/>
      <c r="D163" s="71"/>
      <c r="E163" s="68"/>
      <c r="F163" s="69"/>
      <c r="G163" s="59"/>
      <c r="H163" s="70"/>
      <c r="I163" s="46"/>
    </row>
    <row r="164" spans="1:9" x14ac:dyDescent="0.2">
      <c r="A164" s="29"/>
      <c r="B164" s="30"/>
      <c r="C164" s="99"/>
      <c r="D164" s="111"/>
      <c r="E164" s="68"/>
      <c r="F164" s="69"/>
      <c r="G164" s="64"/>
      <c r="H164" s="72"/>
      <c r="I164" s="46"/>
    </row>
    <row r="165" spans="1:9" x14ac:dyDescent="0.2">
      <c r="A165" s="34" t="s">
        <v>62</v>
      </c>
      <c r="B165" s="35"/>
      <c r="C165" s="28"/>
      <c r="D165" s="28"/>
      <c r="E165" s="36"/>
      <c r="F165" s="36"/>
      <c r="G165" s="36"/>
      <c r="H165" s="36"/>
      <c r="I165" s="51"/>
    </row>
    <row r="166" spans="1:9" x14ac:dyDescent="0.2">
      <c r="A166" s="54"/>
      <c r="B166" s="38"/>
      <c r="C166" s="38"/>
      <c r="D166" s="38"/>
      <c r="E166" s="90"/>
      <c r="F166" s="90"/>
      <c r="G166" s="90"/>
      <c r="H166" s="90"/>
      <c r="I166" s="91"/>
    </row>
    <row r="167" spans="1:9" x14ac:dyDescent="0.2">
      <c r="A167" s="18"/>
      <c r="B167" s="19"/>
      <c r="C167" s="19"/>
      <c r="D167" s="19"/>
      <c r="E167" s="92"/>
      <c r="F167" s="92"/>
      <c r="G167" s="92"/>
      <c r="H167" s="92"/>
      <c r="I167" s="32"/>
    </row>
    <row r="168" spans="1:9" x14ac:dyDescent="0.2">
      <c r="A168" s="34" t="s">
        <v>25</v>
      </c>
      <c r="B168" s="35"/>
      <c r="C168" s="35"/>
      <c r="D168" s="35"/>
      <c r="E168" s="36"/>
      <c r="F168" s="36"/>
      <c r="G168" s="36"/>
      <c r="H168" s="36"/>
      <c r="I168" s="73">
        <f>I144+I152+I165</f>
        <v>292.14625599999999</v>
      </c>
    </row>
    <row r="169" spans="1:9" x14ac:dyDescent="0.2">
      <c r="A169" s="34" t="s">
        <v>26</v>
      </c>
      <c r="B169" s="35"/>
      <c r="C169" s="35"/>
      <c r="D169" s="74">
        <v>0.35759999999999997</v>
      </c>
      <c r="E169" s="36"/>
      <c r="F169" s="36"/>
      <c r="G169" s="36"/>
      <c r="H169" s="36"/>
      <c r="I169" s="73">
        <f>I168*D169</f>
        <v>104.47150114559999</v>
      </c>
    </row>
    <row r="170" spans="1:9" x14ac:dyDescent="0.2">
      <c r="A170" s="34"/>
      <c r="B170" s="35"/>
      <c r="C170" s="35"/>
      <c r="D170" s="35"/>
      <c r="E170" s="36"/>
      <c r="F170" s="36"/>
      <c r="G170" s="36"/>
      <c r="H170" s="36"/>
      <c r="I170" s="73">
        <f>ROUND(SUM(I168:I169),2)</f>
        <v>396.62</v>
      </c>
    </row>
    <row r="171" spans="1:9" x14ac:dyDescent="0.2">
      <c r="A171" s="19"/>
      <c r="B171" s="19"/>
      <c r="C171" s="19"/>
      <c r="D171" s="19"/>
      <c r="E171" s="92"/>
      <c r="F171" s="92"/>
      <c r="G171" s="92"/>
      <c r="H171" s="92"/>
      <c r="I171" s="94"/>
    </row>
    <row r="172" spans="1:9" x14ac:dyDescent="0.2">
      <c r="A172" s="19"/>
      <c r="B172" s="19"/>
      <c r="C172" s="19"/>
      <c r="D172" s="19"/>
      <c r="E172" s="92"/>
      <c r="F172" s="92"/>
      <c r="G172" s="92"/>
      <c r="H172" s="92"/>
      <c r="I172" s="94"/>
    </row>
    <row r="174" spans="1:9" x14ac:dyDescent="0.2">
      <c r="A174" s="352" t="s">
        <v>73</v>
      </c>
      <c r="B174" s="353"/>
      <c r="C174" s="353"/>
      <c r="D174" s="353"/>
      <c r="E174" s="353"/>
      <c r="F174" s="353"/>
      <c r="G174" s="353"/>
      <c r="H174" s="354"/>
      <c r="I174" s="55" t="s">
        <v>1</v>
      </c>
    </row>
    <row r="175" spans="1:9" ht="15" x14ac:dyDescent="0.2">
      <c r="A175" s="355"/>
      <c r="B175" s="356"/>
      <c r="C175" s="356"/>
      <c r="D175" s="356"/>
      <c r="E175" s="356"/>
      <c r="F175" s="356"/>
      <c r="G175" s="356"/>
      <c r="H175" s="357"/>
      <c r="I175" s="17" t="s">
        <v>29</v>
      </c>
    </row>
    <row r="176" spans="1:9" x14ac:dyDescent="0.2">
      <c r="A176" s="18"/>
      <c r="B176" s="19"/>
      <c r="C176" s="20"/>
      <c r="D176" s="21"/>
      <c r="E176" s="22" t="s">
        <v>2</v>
      </c>
      <c r="F176" s="22"/>
      <c r="G176" s="23" t="s">
        <v>3</v>
      </c>
      <c r="H176" s="23"/>
      <c r="I176" s="24" t="s">
        <v>4</v>
      </c>
    </row>
    <row r="177" spans="1:9" x14ac:dyDescent="0.2">
      <c r="A177" s="25" t="s">
        <v>5</v>
      </c>
      <c r="B177" s="26"/>
      <c r="C177" s="27"/>
      <c r="D177" s="22" t="s">
        <v>6</v>
      </c>
      <c r="E177" s="26" t="s">
        <v>7</v>
      </c>
      <c r="F177" s="22" t="s">
        <v>8</v>
      </c>
      <c r="G177" s="26" t="s">
        <v>7</v>
      </c>
      <c r="H177" s="28" t="s">
        <v>9</v>
      </c>
      <c r="I177" s="22" t="s">
        <v>10</v>
      </c>
    </row>
    <row r="178" spans="1:9" x14ac:dyDescent="0.2">
      <c r="A178" s="29" t="s">
        <v>59</v>
      </c>
      <c r="B178" s="30" t="s">
        <v>53</v>
      </c>
      <c r="C178" s="31"/>
      <c r="D178" s="32">
        <v>0.5</v>
      </c>
      <c r="E178" s="32">
        <v>1</v>
      </c>
      <c r="F178" s="32">
        <v>0</v>
      </c>
      <c r="G178" s="32">
        <v>185.44</v>
      </c>
      <c r="H178" s="32">
        <v>20.67</v>
      </c>
      <c r="I178" s="32">
        <v>92.72</v>
      </c>
    </row>
    <row r="179" spans="1:9" x14ac:dyDescent="0.2">
      <c r="A179" s="18"/>
      <c r="B179" s="30"/>
      <c r="C179" s="31"/>
      <c r="D179" s="32"/>
      <c r="E179" s="32"/>
      <c r="F179" s="32"/>
      <c r="G179" s="32"/>
      <c r="H179" s="32"/>
      <c r="I179" s="32"/>
    </row>
    <row r="180" spans="1:9" x14ac:dyDescent="0.2">
      <c r="A180" s="18"/>
      <c r="B180" s="33"/>
      <c r="C180" s="31"/>
      <c r="D180" s="32"/>
      <c r="E180" s="32"/>
      <c r="F180" s="32"/>
      <c r="G180" s="32"/>
      <c r="H180" s="32"/>
      <c r="I180" s="32"/>
    </row>
    <row r="181" spans="1:9" x14ac:dyDescent="0.2">
      <c r="A181" s="18"/>
      <c r="B181" s="30"/>
      <c r="C181" s="31"/>
      <c r="D181" s="32"/>
      <c r="E181" s="32"/>
      <c r="F181" s="32"/>
      <c r="G181" s="32"/>
      <c r="H181" s="32"/>
      <c r="I181" s="32"/>
    </row>
    <row r="182" spans="1:9" x14ac:dyDescent="0.2">
      <c r="A182" s="29"/>
      <c r="B182" s="30"/>
      <c r="C182" s="31"/>
      <c r="D182" s="32"/>
      <c r="E182" s="32"/>
      <c r="F182" s="32"/>
      <c r="G182" s="32"/>
      <c r="H182" s="32"/>
      <c r="I182" s="32"/>
    </row>
    <row r="183" spans="1:9" x14ac:dyDescent="0.2">
      <c r="A183" s="29"/>
      <c r="B183" s="30"/>
      <c r="C183" s="31"/>
      <c r="D183" s="32"/>
      <c r="E183" s="32"/>
      <c r="F183" s="32"/>
      <c r="G183" s="32"/>
      <c r="H183" s="32"/>
      <c r="I183" s="32"/>
    </row>
    <row r="184" spans="1:9" x14ac:dyDescent="0.2">
      <c r="A184" s="29"/>
      <c r="B184" s="30"/>
      <c r="C184" s="31"/>
      <c r="D184" s="32"/>
      <c r="E184" s="32"/>
      <c r="F184" s="32"/>
      <c r="G184" s="32"/>
      <c r="H184" s="32"/>
      <c r="I184" s="32"/>
    </row>
    <row r="185" spans="1:9" x14ac:dyDescent="0.2">
      <c r="A185" s="29"/>
      <c r="B185" s="30"/>
      <c r="C185" s="31"/>
      <c r="D185" s="32"/>
      <c r="E185" s="32"/>
      <c r="F185" s="32"/>
      <c r="G185" s="32"/>
      <c r="H185" s="32"/>
      <c r="I185" s="32"/>
    </row>
    <row r="186" spans="1:9" x14ac:dyDescent="0.2">
      <c r="A186" s="29"/>
      <c r="B186" s="30"/>
      <c r="C186" s="31"/>
      <c r="D186" s="32"/>
      <c r="E186" s="32"/>
      <c r="F186" s="32"/>
      <c r="G186" s="32"/>
      <c r="H186" s="32"/>
      <c r="I186" s="32"/>
    </row>
    <row r="187" spans="1:9" x14ac:dyDescent="0.2">
      <c r="A187" s="29"/>
      <c r="B187" s="30"/>
      <c r="C187" s="31"/>
      <c r="D187" s="32"/>
      <c r="E187" s="32"/>
      <c r="F187" s="32"/>
      <c r="G187" s="32"/>
      <c r="H187" s="32"/>
      <c r="I187" s="32"/>
    </row>
    <row r="188" spans="1:9" x14ac:dyDescent="0.2">
      <c r="A188" s="34" t="s">
        <v>11</v>
      </c>
      <c r="B188" s="35"/>
      <c r="C188" s="35"/>
      <c r="D188" s="35"/>
      <c r="E188" s="35"/>
      <c r="F188" s="36"/>
      <c r="G188" s="36"/>
      <c r="H188" s="36"/>
      <c r="I188" s="37">
        <f>SUM(I178:I187)</f>
        <v>92.72</v>
      </c>
    </row>
    <row r="189" spans="1:9" x14ac:dyDescent="0.2">
      <c r="A189" s="18"/>
      <c r="B189" s="19"/>
      <c r="C189" s="19"/>
      <c r="D189" s="38"/>
      <c r="E189" s="39"/>
      <c r="F189" s="19"/>
      <c r="G189" s="66" t="s">
        <v>12</v>
      </c>
      <c r="H189" s="67"/>
      <c r="I189" s="42" t="s">
        <v>4</v>
      </c>
    </row>
    <row r="190" spans="1:9" x14ac:dyDescent="0.2">
      <c r="A190" s="25" t="s">
        <v>13</v>
      </c>
      <c r="B190" s="26"/>
      <c r="C190" s="26"/>
      <c r="D190" s="26"/>
      <c r="E190" s="22" t="s">
        <v>14</v>
      </c>
      <c r="F190" s="93" t="s">
        <v>6</v>
      </c>
      <c r="G190" s="25" t="s">
        <v>39</v>
      </c>
      <c r="H190" s="26"/>
      <c r="I190" s="43" t="s">
        <v>10</v>
      </c>
    </row>
    <row r="191" spans="1:9" x14ac:dyDescent="0.2">
      <c r="A191" s="29" t="s">
        <v>36</v>
      </c>
      <c r="B191" s="30" t="s">
        <v>38</v>
      </c>
      <c r="C191" s="30"/>
      <c r="D191" s="79"/>
      <c r="E191" s="32"/>
      <c r="F191" s="80">
        <v>0.5</v>
      </c>
      <c r="G191" s="81">
        <v>33.42</v>
      </c>
      <c r="H191" s="45"/>
      <c r="I191" s="46">
        <f>F191*G191</f>
        <v>16.71</v>
      </c>
    </row>
    <row r="192" spans="1:9" x14ac:dyDescent="0.2">
      <c r="A192" s="18" t="s">
        <v>37</v>
      </c>
      <c r="B192" s="30" t="s">
        <v>27</v>
      </c>
      <c r="C192" s="30"/>
      <c r="D192" s="56"/>
      <c r="E192" s="32"/>
      <c r="F192" s="82">
        <v>10</v>
      </c>
      <c r="G192" s="81">
        <v>12.31</v>
      </c>
      <c r="H192" s="45"/>
      <c r="I192" s="46">
        <f>F192*G192</f>
        <v>123.10000000000001</v>
      </c>
    </row>
    <row r="193" spans="1:9" x14ac:dyDescent="0.2">
      <c r="A193" s="18"/>
      <c r="B193" s="30"/>
      <c r="C193" s="30"/>
      <c r="D193" s="56"/>
      <c r="E193" s="32"/>
      <c r="F193" s="82"/>
      <c r="G193" s="81"/>
      <c r="H193" s="47"/>
      <c r="I193" s="46"/>
    </row>
    <row r="194" spans="1:9" x14ac:dyDescent="0.2">
      <c r="A194" s="18"/>
      <c r="B194" s="30"/>
      <c r="C194" s="30"/>
      <c r="D194" s="56"/>
      <c r="E194" s="32"/>
      <c r="F194" s="82"/>
      <c r="G194" s="83"/>
      <c r="H194" s="45"/>
      <c r="I194" s="46"/>
    </row>
    <row r="195" spans="1:9" x14ac:dyDescent="0.2">
      <c r="A195" s="29"/>
      <c r="B195" s="30"/>
      <c r="C195" s="30"/>
      <c r="D195" s="84"/>
      <c r="E195" s="32"/>
      <c r="F195" s="85"/>
      <c r="G195" s="83"/>
      <c r="H195" s="45"/>
      <c r="I195" s="46"/>
    </row>
    <row r="196" spans="1:9" x14ac:dyDescent="0.2">
      <c r="A196" s="29"/>
      <c r="B196" s="30"/>
      <c r="C196" s="30"/>
      <c r="D196" s="86"/>
      <c r="E196" s="32"/>
      <c r="F196" s="87"/>
      <c r="G196" s="83"/>
      <c r="H196" s="45"/>
      <c r="I196" s="46"/>
    </row>
    <row r="197" spans="1:9" x14ac:dyDescent="0.2">
      <c r="A197" s="34" t="s">
        <v>15</v>
      </c>
      <c r="B197" s="35"/>
      <c r="C197" s="35"/>
      <c r="D197" s="35"/>
      <c r="E197" s="35"/>
      <c r="F197" s="35"/>
      <c r="G197" s="35"/>
      <c r="H197" s="35"/>
      <c r="I197" s="51">
        <f>SUM(I191:I196)</f>
        <v>139.81</v>
      </c>
    </row>
    <row r="198" spans="1:9" x14ac:dyDescent="0.2">
      <c r="A198" s="34" t="s">
        <v>71</v>
      </c>
      <c r="B198" s="35"/>
      <c r="C198" s="35"/>
      <c r="D198" s="35"/>
      <c r="E198" s="35"/>
      <c r="F198" s="35"/>
      <c r="G198" s="74">
        <v>0.2051</v>
      </c>
      <c r="H198" s="35"/>
      <c r="I198" s="51">
        <f>G198*I197</f>
        <v>28.675031000000001</v>
      </c>
    </row>
    <row r="199" spans="1:9" x14ac:dyDescent="0.2">
      <c r="A199" s="34" t="s">
        <v>42</v>
      </c>
      <c r="B199" s="35"/>
      <c r="C199" s="52">
        <v>1</v>
      </c>
      <c r="D199" s="53"/>
      <c r="E199" s="35" t="s">
        <v>16</v>
      </c>
      <c r="F199" s="35"/>
      <c r="G199" s="35"/>
      <c r="H199" s="35"/>
      <c r="I199" s="51">
        <f>I198+I197+I188</f>
        <v>261.20503099999996</v>
      </c>
    </row>
    <row r="200" spans="1:9" x14ac:dyDescent="0.2">
      <c r="A200" s="34" t="s">
        <v>43</v>
      </c>
      <c r="B200" s="35"/>
      <c r="C200" s="35"/>
      <c r="D200" s="35"/>
      <c r="E200" s="35"/>
      <c r="F200" s="35"/>
      <c r="G200" s="35"/>
      <c r="H200" s="35"/>
      <c r="I200" s="112">
        <f>I199/C199</f>
        <v>261.20503099999996</v>
      </c>
    </row>
    <row r="201" spans="1:9" x14ac:dyDescent="0.2">
      <c r="A201" s="18"/>
      <c r="B201" s="19"/>
      <c r="C201" s="19"/>
      <c r="D201" s="21"/>
      <c r="E201" s="19"/>
      <c r="F201" s="19"/>
      <c r="G201" s="54"/>
      <c r="H201" s="55"/>
      <c r="I201" s="42" t="s">
        <v>4</v>
      </c>
    </row>
    <row r="202" spans="1:9" x14ac:dyDescent="0.2">
      <c r="A202" s="25" t="s">
        <v>17</v>
      </c>
      <c r="B202" s="26"/>
      <c r="C202" s="26"/>
      <c r="D202" s="23" t="s">
        <v>1</v>
      </c>
      <c r="E202" s="26" t="s">
        <v>4</v>
      </c>
      <c r="F202" s="43"/>
      <c r="G202" s="25" t="s">
        <v>18</v>
      </c>
      <c r="H202" s="43"/>
      <c r="I202" s="43" t="s">
        <v>19</v>
      </c>
    </row>
    <row r="203" spans="1:9" x14ac:dyDescent="0.2">
      <c r="A203" s="18"/>
      <c r="B203" s="30"/>
      <c r="C203" s="30"/>
      <c r="D203" s="56"/>
      <c r="E203" s="88"/>
      <c r="F203" s="58"/>
      <c r="G203" s="89"/>
      <c r="H203" s="60"/>
      <c r="I203" s="46"/>
    </row>
    <row r="204" spans="1:9" x14ac:dyDescent="0.2">
      <c r="A204" s="18"/>
      <c r="B204" s="30"/>
      <c r="C204" s="30"/>
      <c r="D204" s="56"/>
      <c r="E204" s="89"/>
      <c r="F204" s="58"/>
      <c r="G204" s="89"/>
      <c r="H204" s="60"/>
      <c r="I204" s="46"/>
    </row>
    <row r="205" spans="1:9" x14ac:dyDescent="0.2">
      <c r="A205" s="18"/>
      <c r="B205" s="30"/>
      <c r="C205" s="30"/>
      <c r="D205" s="56"/>
      <c r="E205" s="89"/>
      <c r="F205" s="58"/>
      <c r="G205" s="89"/>
      <c r="H205" s="60"/>
      <c r="I205" s="46"/>
    </row>
    <row r="206" spans="1:9" x14ac:dyDescent="0.2">
      <c r="A206" s="29"/>
      <c r="B206" s="30"/>
      <c r="C206" s="30"/>
      <c r="D206" s="56"/>
      <c r="E206" s="62"/>
      <c r="F206" s="58"/>
      <c r="G206" s="59"/>
      <c r="H206" s="60"/>
      <c r="I206" s="46"/>
    </row>
    <row r="207" spans="1:9" x14ac:dyDescent="0.2">
      <c r="A207" s="29"/>
      <c r="B207" s="30"/>
      <c r="C207" s="30"/>
      <c r="D207" s="56"/>
      <c r="E207" s="62"/>
      <c r="F207" s="58"/>
      <c r="G207" s="64"/>
      <c r="H207" s="65"/>
      <c r="I207" s="46"/>
    </row>
    <row r="208" spans="1:9" x14ac:dyDescent="0.2">
      <c r="A208" s="34" t="s">
        <v>20</v>
      </c>
      <c r="B208" s="35"/>
      <c r="C208" s="35"/>
      <c r="D208" s="35"/>
      <c r="E208" s="35"/>
      <c r="F208" s="35"/>
      <c r="G208" s="35"/>
      <c r="H208" s="35"/>
      <c r="I208" s="51">
        <f>SUM(I203:I207)</f>
        <v>0</v>
      </c>
    </row>
    <row r="209" spans="1:9" x14ac:dyDescent="0.2">
      <c r="A209" s="66"/>
      <c r="B209" s="67"/>
      <c r="C209" s="24"/>
      <c r="D209" s="24"/>
      <c r="E209" s="67"/>
      <c r="F209" s="42"/>
      <c r="G209" s="40"/>
      <c r="H209" s="41"/>
      <c r="I209" s="42" t="s">
        <v>4</v>
      </c>
    </row>
    <row r="210" spans="1:9" x14ac:dyDescent="0.2">
      <c r="A210" s="25" t="s">
        <v>21</v>
      </c>
      <c r="B210" s="26"/>
      <c r="C210" s="22" t="s">
        <v>22</v>
      </c>
      <c r="D210" s="22" t="s">
        <v>23</v>
      </c>
      <c r="E210" s="26" t="s">
        <v>4</v>
      </c>
      <c r="F210" s="43"/>
      <c r="G210" s="25" t="s">
        <v>18</v>
      </c>
      <c r="H210" s="43"/>
      <c r="I210" s="43" t="s">
        <v>19</v>
      </c>
    </row>
    <row r="211" spans="1:9" x14ac:dyDescent="0.2">
      <c r="A211" s="29"/>
      <c r="B211" s="30"/>
      <c r="C211" s="56"/>
      <c r="D211" s="56"/>
      <c r="E211" s="68"/>
      <c r="F211" s="69"/>
      <c r="G211" s="59"/>
      <c r="H211" s="70"/>
      <c r="I211" s="46"/>
    </row>
    <row r="212" spans="1:9" x14ac:dyDescent="0.2">
      <c r="A212" s="29"/>
      <c r="B212" s="30"/>
      <c r="C212" s="56"/>
      <c r="D212" s="56"/>
      <c r="E212" s="68"/>
      <c r="F212" s="69"/>
      <c r="G212" s="59"/>
      <c r="H212" s="70"/>
      <c r="I212" s="46"/>
    </row>
    <row r="213" spans="1:9" x14ac:dyDescent="0.2">
      <c r="A213" s="29"/>
      <c r="B213" s="30"/>
      <c r="C213" s="56"/>
      <c r="D213" s="56"/>
      <c r="E213" s="68"/>
      <c r="F213" s="69"/>
      <c r="G213" s="59"/>
      <c r="H213" s="70"/>
      <c r="I213" s="46"/>
    </row>
    <row r="214" spans="1:9" x14ac:dyDescent="0.2">
      <c r="A214" s="34" t="s">
        <v>24</v>
      </c>
      <c r="B214" s="108"/>
      <c r="C214" s="97"/>
      <c r="D214" s="97"/>
      <c r="E214" s="109"/>
      <c r="F214" s="109"/>
      <c r="G214" s="110"/>
      <c r="H214" s="110"/>
      <c r="I214" s="51"/>
    </row>
    <row r="215" spans="1:9" x14ac:dyDescent="0.2">
      <c r="A215" s="66"/>
      <c r="B215" s="67"/>
      <c r="C215" s="40"/>
      <c r="D215" s="41"/>
      <c r="E215" s="67"/>
      <c r="F215" s="42"/>
      <c r="G215" s="66"/>
      <c r="H215" s="42"/>
      <c r="I215" s="42" t="s">
        <v>4</v>
      </c>
    </row>
    <row r="216" spans="1:9" x14ac:dyDescent="0.2">
      <c r="A216" s="25" t="s">
        <v>63</v>
      </c>
      <c r="B216" s="26"/>
      <c r="C216" s="66" t="s">
        <v>66</v>
      </c>
      <c r="D216" s="42"/>
      <c r="E216" s="26" t="s">
        <v>1</v>
      </c>
      <c r="F216" s="43"/>
      <c r="G216" s="25" t="s">
        <v>65</v>
      </c>
      <c r="H216" s="43"/>
      <c r="I216" s="43" t="s">
        <v>19</v>
      </c>
    </row>
    <row r="217" spans="1:9" x14ac:dyDescent="0.2">
      <c r="A217" s="29" t="s">
        <v>72</v>
      </c>
      <c r="B217" s="30" t="s">
        <v>46</v>
      </c>
      <c r="C217" s="344">
        <v>1</v>
      </c>
      <c r="D217" s="345"/>
      <c r="E217" s="346" t="s">
        <v>29</v>
      </c>
      <c r="F217" s="347"/>
      <c r="G217" s="350">
        <f>I171</f>
        <v>0</v>
      </c>
      <c r="H217" s="351"/>
      <c r="I217" s="46">
        <f>C217*G217</f>
        <v>0</v>
      </c>
    </row>
    <row r="218" spans="1:9" x14ac:dyDescent="0.2">
      <c r="A218" s="29"/>
      <c r="B218" s="30"/>
      <c r="C218" s="98"/>
      <c r="D218" s="71"/>
      <c r="E218" s="68"/>
      <c r="F218" s="69"/>
      <c r="G218" s="59"/>
      <c r="H218" s="70"/>
      <c r="I218" s="46"/>
    </row>
    <row r="219" spans="1:9" x14ac:dyDescent="0.2">
      <c r="A219" s="29"/>
      <c r="B219" s="30"/>
      <c r="C219" s="98"/>
      <c r="D219" s="71"/>
      <c r="E219" s="68"/>
      <c r="F219" s="69"/>
      <c r="G219" s="59"/>
      <c r="H219" s="70"/>
      <c r="I219" s="46"/>
    </row>
    <row r="220" spans="1:9" x14ac:dyDescent="0.2">
      <c r="A220" s="29"/>
      <c r="B220" s="30"/>
      <c r="C220" s="99"/>
      <c r="D220" s="111"/>
      <c r="E220" s="68"/>
      <c r="F220" s="69"/>
      <c r="G220" s="64"/>
      <c r="H220" s="72"/>
      <c r="I220" s="46"/>
    </row>
    <row r="221" spans="1:9" x14ac:dyDescent="0.2">
      <c r="A221" s="34" t="s">
        <v>62</v>
      </c>
      <c r="B221" s="35"/>
      <c r="C221" s="28"/>
      <c r="D221" s="28"/>
      <c r="E221" s="36"/>
      <c r="F221" s="36"/>
      <c r="G221" s="36"/>
      <c r="H221" s="36"/>
      <c r="I221" s="51"/>
    </row>
    <row r="222" spans="1:9" x14ac:dyDescent="0.2">
      <c r="A222" s="54"/>
      <c r="B222" s="38"/>
      <c r="C222" s="38"/>
      <c r="D222" s="38"/>
      <c r="E222" s="90"/>
      <c r="F222" s="90"/>
      <c r="G222" s="90"/>
      <c r="H222" s="90"/>
      <c r="I222" s="91"/>
    </row>
    <row r="223" spans="1:9" x14ac:dyDescent="0.2">
      <c r="A223" s="18"/>
      <c r="B223" s="19"/>
      <c r="C223" s="19"/>
      <c r="D223" s="19"/>
      <c r="E223" s="92"/>
      <c r="F223" s="92"/>
      <c r="G223" s="92"/>
      <c r="H223" s="92"/>
      <c r="I223" s="32"/>
    </row>
    <row r="224" spans="1:9" x14ac:dyDescent="0.2">
      <c r="A224" s="34" t="s">
        <v>25</v>
      </c>
      <c r="B224" s="35"/>
      <c r="C224" s="35"/>
      <c r="D224" s="35"/>
      <c r="E224" s="36"/>
      <c r="F224" s="36"/>
      <c r="G224" s="36"/>
      <c r="H224" s="36"/>
      <c r="I224" s="73">
        <f>I200+I208+I221</f>
        <v>261.20503099999996</v>
      </c>
    </row>
    <row r="225" spans="1:9" x14ac:dyDescent="0.2">
      <c r="A225" s="34" t="s">
        <v>26</v>
      </c>
      <c r="B225" s="35"/>
      <c r="C225" s="35"/>
      <c r="D225" s="74">
        <v>0.35759999999999997</v>
      </c>
      <c r="E225" s="36"/>
      <c r="F225" s="36"/>
      <c r="G225" s="36"/>
      <c r="H225" s="36"/>
      <c r="I225" s="73">
        <f>I224*D225</f>
        <v>93.406919085599981</v>
      </c>
    </row>
    <row r="226" spans="1:9" x14ac:dyDescent="0.2">
      <c r="A226" s="34"/>
      <c r="B226" s="35"/>
      <c r="C226" s="35"/>
      <c r="D226" s="35"/>
      <c r="E226" s="36"/>
      <c r="F226" s="36"/>
      <c r="G226" s="36"/>
      <c r="H226" s="36"/>
      <c r="I226" s="73">
        <f>ROUND(SUM(I224:I225),2)</f>
        <v>354.61</v>
      </c>
    </row>
  </sheetData>
  <mergeCells count="31">
    <mergeCell ref="C217:D217"/>
    <mergeCell ref="E217:F217"/>
    <mergeCell ref="G217:H217"/>
    <mergeCell ref="G161:H161"/>
    <mergeCell ref="A174:H175"/>
    <mergeCell ref="E43:F43"/>
    <mergeCell ref="C104:D104"/>
    <mergeCell ref="E161:F161"/>
    <mergeCell ref="E44:F44"/>
    <mergeCell ref="A45:G45"/>
    <mergeCell ref="E104:F104"/>
    <mergeCell ref="G104:H104"/>
    <mergeCell ref="A118:H119"/>
    <mergeCell ref="C161:D161"/>
    <mergeCell ref="A66:H67"/>
    <mergeCell ref="E41:F41"/>
    <mergeCell ref="E42:F42"/>
    <mergeCell ref="A22:H22"/>
    <mergeCell ref="A31:G31"/>
    <mergeCell ref="A32:H32"/>
    <mergeCell ref="A33:H33"/>
    <mergeCell ref="A34:H34"/>
    <mergeCell ref="A35:H35"/>
    <mergeCell ref="E39:F39"/>
    <mergeCell ref="E40:F40"/>
    <mergeCell ref="E38:F38"/>
    <mergeCell ref="A1:I1"/>
    <mergeCell ref="A2:I2"/>
    <mergeCell ref="A3:I3"/>
    <mergeCell ref="A5:I5"/>
    <mergeCell ref="A7:H8"/>
  </mergeCells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PBrush" shapeId="5121" r:id="rId4">
          <objectPr defaultSize="0" autoPict="0" r:id="rId5">
            <anchor moveWithCells="1" sizeWithCells="1">
              <from>
                <xdr:col>0</xdr:col>
                <xdr:colOff>0</xdr:colOff>
                <xdr:row>59</xdr:row>
                <xdr:rowOff>0</xdr:rowOff>
              </from>
              <to>
                <xdr:col>1</xdr:col>
                <xdr:colOff>438150</xdr:colOff>
                <xdr:row>59</xdr:row>
                <xdr:rowOff>0</xdr:rowOff>
              </to>
            </anchor>
          </objectPr>
        </oleObject>
      </mc:Choice>
      <mc:Fallback>
        <oleObject progId="PBrush" shapeId="5121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5:K357"/>
  <sheetViews>
    <sheetView view="pageBreakPreview" topLeftCell="A25" zoomScale="110" zoomScaleNormal="100" zoomScaleSheetLayoutView="110" workbookViewId="0">
      <selection activeCell="B14" sqref="B14:B15"/>
    </sheetView>
  </sheetViews>
  <sheetFormatPr defaultColWidth="9.140625" defaultRowHeight="12.75" x14ac:dyDescent="0.2"/>
  <cols>
    <col min="1" max="1" width="9.28515625" style="2" customWidth="1"/>
    <col min="2" max="2" width="45.28515625" style="2" customWidth="1"/>
    <col min="3" max="3" width="8.7109375" style="2" customWidth="1"/>
    <col min="4" max="4" width="6.85546875" style="2" customWidth="1"/>
    <col min="5" max="5" width="7.42578125" style="2" customWidth="1"/>
    <col min="6" max="6" width="7.28515625" style="2" customWidth="1"/>
    <col min="7" max="7" width="12.42578125" style="2" customWidth="1"/>
    <col min="8" max="8" width="8" style="2" customWidth="1"/>
    <col min="9" max="9" width="9.5703125" style="2" customWidth="1"/>
    <col min="10" max="10" width="10.28515625" style="2" bestFit="1" customWidth="1"/>
    <col min="11" max="11" width="10.140625" style="2" bestFit="1" customWidth="1"/>
    <col min="12" max="12" width="10.28515625" style="2" bestFit="1" customWidth="1"/>
    <col min="13" max="16384" width="9.140625" style="2"/>
  </cols>
  <sheetData>
    <row r="5" spans="1:10" ht="15.75" x14ac:dyDescent="0.2">
      <c r="A5" s="361" t="s">
        <v>0</v>
      </c>
      <c r="B5" s="362"/>
      <c r="C5" s="362"/>
      <c r="D5" s="362"/>
      <c r="E5" s="362"/>
      <c r="F5" s="362"/>
      <c r="G5" s="362"/>
      <c r="H5" s="362"/>
      <c r="I5" s="363"/>
      <c r="J5" s="10"/>
    </row>
    <row r="6" spans="1:10" x14ac:dyDescent="0.2">
      <c r="A6" s="11"/>
      <c r="B6" s="12"/>
      <c r="C6" s="13"/>
      <c r="D6" s="13"/>
      <c r="E6" s="13"/>
      <c r="F6" s="13"/>
      <c r="G6" s="13"/>
      <c r="H6" s="13"/>
      <c r="I6" s="14"/>
      <c r="J6" s="15"/>
    </row>
    <row r="7" spans="1:10" x14ac:dyDescent="0.2">
      <c r="A7" s="334" t="s">
        <v>45</v>
      </c>
      <c r="B7" s="335"/>
      <c r="C7" s="335"/>
      <c r="D7" s="335"/>
      <c r="E7" s="335"/>
      <c r="F7" s="335"/>
      <c r="G7" s="335"/>
      <c r="H7" s="336"/>
      <c r="I7" s="16" t="s">
        <v>1</v>
      </c>
    </row>
    <row r="8" spans="1:10" ht="15" x14ac:dyDescent="0.2">
      <c r="A8" s="358"/>
      <c r="B8" s="359"/>
      <c r="C8" s="359"/>
      <c r="D8" s="359"/>
      <c r="E8" s="359"/>
      <c r="F8" s="359"/>
      <c r="G8" s="359"/>
      <c r="H8" s="360"/>
      <c r="I8" s="17" t="s">
        <v>105</v>
      </c>
    </row>
    <row r="9" spans="1:10" x14ac:dyDescent="0.2">
      <c r="A9" s="18"/>
      <c r="B9" s="54"/>
      <c r="C9" s="55"/>
      <c r="D9" s="21"/>
      <c r="E9" s="22" t="s">
        <v>2</v>
      </c>
      <c r="F9" s="22"/>
      <c r="G9" s="23" t="s">
        <v>3</v>
      </c>
      <c r="H9" s="23"/>
      <c r="I9" s="24" t="s">
        <v>4</v>
      </c>
    </row>
    <row r="10" spans="1:10" x14ac:dyDescent="0.2">
      <c r="A10" s="66"/>
      <c r="B10" s="25" t="s">
        <v>5</v>
      </c>
      <c r="C10" s="27"/>
      <c r="D10" s="22" t="s">
        <v>6</v>
      </c>
      <c r="E10" s="26" t="s">
        <v>7</v>
      </c>
      <c r="F10" s="22" t="s">
        <v>8</v>
      </c>
      <c r="G10" s="26" t="s">
        <v>7</v>
      </c>
      <c r="H10" s="28" t="s">
        <v>9</v>
      </c>
      <c r="I10" s="22" t="s">
        <v>10</v>
      </c>
    </row>
    <row r="11" spans="1:10" x14ac:dyDescent="0.2">
      <c r="A11" s="107" t="s">
        <v>33</v>
      </c>
      <c r="B11" s="90" t="s">
        <v>30</v>
      </c>
      <c r="C11" s="91"/>
      <c r="D11" s="32">
        <v>1</v>
      </c>
      <c r="E11" s="32">
        <v>0.18</v>
      </c>
      <c r="F11" s="32">
        <v>0.82</v>
      </c>
      <c r="G11" s="32">
        <v>259.06</v>
      </c>
      <c r="H11" s="32">
        <v>24.63</v>
      </c>
      <c r="I11" s="32">
        <v>66.83</v>
      </c>
    </row>
    <row r="12" spans="1:10" x14ac:dyDescent="0.2">
      <c r="A12" s="104" t="s">
        <v>80</v>
      </c>
      <c r="B12" s="92" t="s">
        <v>78</v>
      </c>
      <c r="C12" s="32"/>
      <c r="D12" s="32"/>
      <c r="E12" s="32"/>
      <c r="F12" s="32"/>
      <c r="G12" s="32"/>
      <c r="H12" s="32"/>
      <c r="I12" s="32"/>
    </row>
    <row r="13" spans="1:10" x14ac:dyDescent="0.2">
      <c r="A13" s="104" t="s">
        <v>34</v>
      </c>
      <c r="B13" s="92" t="s">
        <v>31</v>
      </c>
      <c r="C13" s="32"/>
      <c r="D13" s="32">
        <v>1</v>
      </c>
      <c r="E13" s="32">
        <v>1</v>
      </c>
      <c r="F13" s="32"/>
      <c r="G13" s="32">
        <v>39.340000000000003</v>
      </c>
      <c r="H13" s="32">
        <v>25.51</v>
      </c>
      <c r="I13" s="32">
        <v>39.340000000000003</v>
      </c>
    </row>
    <row r="14" spans="1:10" x14ac:dyDescent="0.2">
      <c r="A14" s="104" t="s">
        <v>35</v>
      </c>
      <c r="B14" s="92" t="s">
        <v>32</v>
      </c>
      <c r="C14" s="32"/>
      <c r="D14" s="32">
        <v>1</v>
      </c>
      <c r="E14" s="32">
        <v>1</v>
      </c>
      <c r="F14" s="32"/>
      <c r="G14" s="32">
        <v>80.23</v>
      </c>
      <c r="H14" s="32"/>
      <c r="I14" s="32">
        <v>80.23</v>
      </c>
    </row>
    <row r="15" spans="1:10" x14ac:dyDescent="0.2">
      <c r="A15" s="29"/>
      <c r="B15" s="30"/>
      <c r="C15" s="31"/>
      <c r="D15" s="32"/>
      <c r="E15" s="32"/>
      <c r="F15" s="32"/>
      <c r="G15" s="32"/>
      <c r="H15" s="32"/>
      <c r="I15" s="32"/>
    </row>
    <row r="16" spans="1:10" x14ac:dyDescent="0.2">
      <c r="A16" s="29"/>
      <c r="B16" s="30"/>
      <c r="C16" s="31"/>
      <c r="D16" s="32"/>
      <c r="E16" s="32"/>
      <c r="F16" s="32"/>
      <c r="G16" s="32"/>
      <c r="H16" s="32"/>
      <c r="I16" s="32"/>
    </row>
    <row r="17" spans="1:9" x14ac:dyDescent="0.2">
      <c r="A17" s="29"/>
      <c r="B17" s="30"/>
      <c r="C17" s="31"/>
      <c r="D17" s="32"/>
      <c r="E17" s="32"/>
      <c r="F17" s="32"/>
      <c r="G17" s="32"/>
      <c r="H17" s="32"/>
      <c r="I17" s="32"/>
    </row>
    <row r="18" spans="1:9" x14ac:dyDescent="0.2">
      <c r="A18" s="29"/>
      <c r="B18" s="30"/>
      <c r="C18" s="31"/>
      <c r="D18" s="32"/>
      <c r="E18" s="32"/>
      <c r="F18" s="32"/>
      <c r="G18" s="32"/>
      <c r="H18" s="32"/>
      <c r="I18" s="32"/>
    </row>
    <row r="19" spans="1:9" x14ac:dyDescent="0.2">
      <c r="A19" s="29"/>
      <c r="B19" s="30"/>
      <c r="C19" s="31"/>
      <c r="D19" s="32"/>
      <c r="E19" s="32"/>
      <c r="F19" s="32"/>
      <c r="G19" s="32"/>
      <c r="H19" s="32"/>
      <c r="I19" s="32"/>
    </row>
    <row r="20" spans="1:9" x14ac:dyDescent="0.2">
      <c r="A20" s="105"/>
      <c r="B20" s="106"/>
      <c r="C20" s="96"/>
      <c r="D20" s="32"/>
      <c r="E20" s="32"/>
      <c r="F20" s="32"/>
      <c r="G20" s="32"/>
      <c r="H20" s="32"/>
      <c r="I20" s="32"/>
    </row>
    <row r="21" spans="1:9" x14ac:dyDescent="0.2">
      <c r="A21" s="78" t="s">
        <v>11</v>
      </c>
      <c r="B21" s="28"/>
      <c r="C21" s="28"/>
      <c r="D21" s="35"/>
      <c r="E21" s="35"/>
      <c r="F21" s="36"/>
      <c r="G21" s="36"/>
      <c r="H21" s="36"/>
      <c r="I21" s="37">
        <f>SUM(I11:I20)</f>
        <v>186.4</v>
      </c>
    </row>
    <row r="22" spans="1:9" x14ac:dyDescent="0.2">
      <c r="A22" s="18"/>
      <c r="B22" s="19"/>
      <c r="C22" s="19"/>
      <c r="D22" s="38"/>
      <c r="E22" s="39"/>
      <c r="F22" s="19"/>
      <c r="G22" s="40" t="s">
        <v>12</v>
      </c>
      <c r="H22" s="41"/>
      <c r="I22" s="42" t="s">
        <v>4</v>
      </c>
    </row>
    <row r="23" spans="1:9" x14ac:dyDescent="0.2">
      <c r="A23" s="66" t="s">
        <v>13</v>
      </c>
      <c r="B23" s="67"/>
      <c r="C23" s="67"/>
      <c r="D23" s="67"/>
      <c r="E23" s="22" t="s">
        <v>14</v>
      </c>
      <c r="F23" s="28" t="s">
        <v>6</v>
      </c>
      <c r="G23" s="25" t="s">
        <v>39</v>
      </c>
      <c r="H23" s="43"/>
      <c r="I23" s="43" t="s">
        <v>10</v>
      </c>
    </row>
    <row r="24" spans="1:9" x14ac:dyDescent="0.2">
      <c r="A24" s="102"/>
      <c r="B24" s="103"/>
      <c r="C24" s="103"/>
      <c r="D24" s="95"/>
      <c r="E24" s="32"/>
      <c r="F24" s="32"/>
      <c r="G24" s="44"/>
      <c r="H24" s="45"/>
      <c r="I24" s="46"/>
    </row>
    <row r="25" spans="1:9" x14ac:dyDescent="0.2">
      <c r="A25" s="104" t="s">
        <v>36</v>
      </c>
      <c r="B25" s="92" t="s">
        <v>38</v>
      </c>
      <c r="C25" s="92"/>
      <c r="D25" s="31"/>
      <c r="E25" s="32"/>
      <c r="F25" s="32">
        <v>1</v>
      </c>
      <c r="G25" s="44">
        <v>33.42</v>
      </c>
      <c r="H25" s="45"/>
      <c r="I25" s="46">
        <f>F25*G25</f>
        <v>33.42</v>
      </c>
    </row>
    <row r="26" spans="1:9" x14ac:dyDescent="0.2">
      <c r="A26" s="104" t="s">
        <v>37</v>
      </c>
      <c r="B26" s="92" t="s">
        <v>27</v>
      </c>
      <c r="C26" s="92"/>
      <c r="D26" s="31"/>
      <c r="E26" s="32"/>
      <c r="F26" s="32">
        <v>6</v>
      </c>
      <c r="G26" s="44">
        <v>12.31</v>
      </c>
      <c r="H26" s="47"/>
      <c r="I26" s="46">
        <f>F26*G26</f>
        <v>73.86</v>
      </c>
    </row>
    <row r="27" spans="1:9" x14ac:dyDescent="0.2">
      <c r="A27" s="29"/>
      <c r="B27" s="30"/>
      <c r="C27" s="30"/>
      <c r="D27" s="31"/>
      <c r="E27" s="32"/>
      <c r="F27" s="32"/>
      <c r="G27" s="48"/>
      <c r="H27" s="45"/>
      <c r="I27" s="46"/>
    </row>
    <row r="28" spans="1:9" x14ac:dyDescent="0.2">
      <c r="A28" s="29"/>
      <c r="B28" s="30"/>
      <c r="C28" s="30"/>
      <c r="D28" s="31"/>
      <c r="E28" s="32"/>
      <c r="F28" s="32"/>
      <c r="G28" s="48"/>
      <c r="H28" s="45"/>
      <c r="I28" s="46"/>
    </row>
    <row r="29" spans="1:9" x14ac:dyDescent="0.2">
      <c r="A29" s="105"/>
      <c r="B29" s="106"/>
      <c r="C29" s="106"/>
      <c r="D29" s="96"/>
      <c r="E29" s="32"/>
      <c r="F29" s="32"/>
      <c r="G29" s="49"/>
      <c r="H29" s="50"/>
      <c r="I29" s="46"/>
    </row>
    <row r="30" spans="1:9" x14ac:dyDescent="0.2">
      <c r="A30" s="78" t="s">
        <v>15</v>
      </c>
      <c r="B30" s="28"/>
      <c r="C30" s="28"/>
      <c r="D30" s="28"/>
      <c r="E30" s="35"/>
      <c r="F30" s="35"/>
      <c r="G30" s="35"/>
      <c r="H30" s="35"/>
      <c r="I30" s="51">
        <f>SUM(I24:I29)</f>
        <v>107.28</v>
      </c>
    </row>
    <row r="31" spans="1:9" x14ac:dyDescent="0.2">
      <c r="A31" s="78" t="s">
        <v>41</v>
      </c>
      <c r="B31" s="28"/>
      <c r="C31" s="28"/>
      <c r="D31" s="28"/>
      <c r="E31" s="35" t="s">
        <v>40</v>
      </c>
      <c r="F31" s="35"/>
      <c r="G31" s="74">
        <v>0.15509999999999999</v>
      </c>
      <c r="H31" s="35"/>
      <c r="I31" s="51">
        <f>G31*I30</f>
        <v>16.639127999999999</v>
      </c>
    </row>
    <row r="32" spans="1:9" x14ac:dyDescent="0.2">
      <c r="A32" s="34" t="s">
        <v>42</v>
      </c>
      <c r="B32" s="35"/>
      <c r="C32" s="52">
        <v>22</v>
      </c>
      <c r="D32" s="53"/>
      <c r="E32" s="35" t="s">
        <v>16</v>
      </c>
      <c r="F32" s="35"/>
      <c r="G32" s="35"/>
      <c r="H32" s="35"/>
      <c r="I32" s="51">
        <f>I30+I21+I31</f>
        <v>310.31912799999998</v>
      </c>
    </row>
    <row r="33" spans="1:11" x14ac:dyDescent="0.2">
      <c r="A33" s="34" t="s">
        <v>44</v>
      </c>
      <c r="B33" s="35"/>
      <c r="C33" s="35"/>
      <c r="D33" s="35"/>
      <c r="E33" s="35"/>
      <c r="F33" s="35"/>
      <c r="G33" s="35"/>
      <c r="H33" s="35"/>
      <c r="I33" s="51">
        <f>I32/C32</f>
        <v>14.105414909090909</v>
      </c>
    </row>
    <row r="34" spans="1:11" x14ac:dyDescent="0.2">
      <c r="A34" s="18"/>
      <c r="B34" s="19"/>
      <c r="C34" s="19"/>
      <c r="D34" s="21"/>
      <c r="E34" s="19"/>
      <c r="F34" s="19"/>
      <c r="G34" s="54"/>
      <c r="H34" s="55"/>
      <c r="I34" s="42" t="s">
        <v>4</v>
      </c>
    </row>
    <row r="35" spans="1:11" x14ac:dyDescent="0.2">
      <c r="A35" s="25" t="s">
        <v>17</v>
      </c>
      <c r="B35" s="26"/>
      <c r="C35" s="26"/>
      <c r="D35" s="23" t="s">
        <v>1</v>
      </c>
      <c r="E35" s="26" t="s">
        <v>4</v>
      </c>
      <c r="F35" s="43"/>
      <c r="G35" s="25" t="s">
        <v>18</v>
      </c>
      <c r="H35" s="43"/>
      <c r="I35" s="43" t="s">
        <v>19</v>
      </c>
    </row>
    <row r="36" spans="1:11" x14ac:dyDescent="0.2">
      <c r="A36" s="29"/>
      <c r="B36" s="30"/>
      <c r="C36" s="30"/>
      <c r="D36" s="56"/>
      <c r="E36" s="57"/>
      <c r="F36" s="58"/>
      <c r="G36" s="59"/>
      <c r="H36" s="60"/>
      <c r="I36" s="46"/>
      <c r="K36" s="61"/>
    </row>
    <row r="37" spans="1:11" x14ac:dyDescent="0.2">
      <c r="A37" s="29"/>
      <c r="B37" s="30"/>
      <c r="C37" s="30"/>
      <c r="D37" s="56"/>
      <c r="E37" s="62"/>
      <c r="F37" s="58"/>
      <c r="G37" s="59"/>
      <c r="H37" s="60"/>
      <c r="I37" s="46"/>
      <c r="K37" s="63"/>
    </row>
    <row r="38" spans="1:11" x14ac:dyDescent="0.2">
      <c r="A38" s="29"/>
      <c r="B38" s="30"/>
      <c r="C38" s="30"/>
      <c r="D38" s="56"/>
      <c r="E38" s="62"/>
      <c r="F38" s="58"/>
      <c r="G38" s="59"/>
      <c r="H38" s="60"/>
      <c r="I38" s="46"/>
    </row>
    <row r="39" spans="1:11" x14ac:dyDescent="0.2">
      <c r="A39" s="29"/>
      <c r="B39" s="30"/>
      <c r="C39" s="30"/>
      <c r="D39" s="56"/>
      <c r="E39" s="62"/>
      <c r="F39" s="58"/>
      <c r="G39" s="59"/>
      <c r="H39" s="60"/>
      <c r="I39" s="46"/>
    </row>
    <row r="40" spans="1:11" x14ac:dyDescent="0.2">
      <c r="A40" s="29"/>
      <c r="B40" s="30"/>
      <c r="C40" s="30"/>
      <c r="D40" s="56"/>
      <c r="E40" s="62"/>
      <c r="F40" s="58"/>
      <c r="G40" s="59"/>
      <c r="H40" s="60"/>
      <c r="I40" s="46"/>
    </row>
    <row r="41" spans="1:11" x14ac:dyDescent="0.2">
      <c r="A41" s="29"/>
      <c r="B41" s="30"/>
      <c r="C41" s="30"/>
      <c r="D41" s="56"/>
      <c r="E41" s="62"/>
      <c r="F41" s="58"/>
      <c r="G41" s="64"/>
      <c r="H41" s="65"/>
      <c r="I41" s="46"/>
    </row>
    <row r="42" spans="1:11" x14ac:dyDescent="0.2">
      <c r="A42" s="34" t="s">
        <v>20</v>
      </c>
      <c r="B42" s="35"/>
      <c r="C42" s="35"/>
      <c r="D42" s="35"/>
      <c r="E42" s="35"/>
      <c r="F42" s="35"/>
      <c r="G42" s="35"/>
      <c r="H42" s="35"/>
      <c r="I42" s="51">
        <f>SUM(I36:I41)</f>
        <v>0</v>
      </c>
    </row>
    <row r="43" spans="1:11" x14ac:dyDescent="0.2">
      <c r="A43" s="66"/>
      <c r="B43" s="67"/>
      <c r="C43" s="24"/>
      <c r="D43" s="24"/>
      <c r="E43" s="67"/>
      <c r="F43" s="42"/>
      <c r="G43" s="40"/>
      <c r="H43" s="41"/>
      <c r="I43" s="42" t="s">
        <v>4</v>
      </c>
    </row>
    <row r="44" spans="1:11" x14ac:dyDescent="0.2">
      <c r="A44" s="25" t="s">
        <v>21</v>
      </c>
      <c r="B44" s="26"/>
      <c r="C44" s="22" t="s">
        <v>22</v>
      </c>
      <c r="D44" s="22" t="s">
        <v>23</v>
      </c>
      <c r="E44" s="26" t="s">
        <v>4</v>
      </c>
      <c r="F44" s="43"/>
      <c r="G44" s="25" t="s">
        <v>18</v>
      </c>
      <c r="H44" s="43"/>
      <c r="I44" s="43" t="s">
        <v>19</v>
      </c>
    </row>
    <row r="45" spans="1:11" x14ac:dyDescent="0.2">
      <c r="A45" s="29"/>
      <c r="B45" s="30"/>
      <c r="C45" s="56"/>
      <c r="D45" s="56"/>
      <c r="E45" s="68"/>
      <c r="F45" s="69"/>
      <c r="G45" s="59"/>
      <c r="H45" s="70"/>
      <c r="I45" s="46"/>
    </row>
    <row r="46" spans="1:11" x14ac:dyDescent="0.2">
      <c r="A46" s="29"/>
      <c r="B46" s="30"/>
      <c r="C46" s="56"/>
      <c r="D46" s="56"/>
      <c r="E46" s="68"/>
      <c r="F46" s="69"/>
      <c r="G46" s="59"/>
      <c r="H46" s="70"/>
      <c r="I46" s="46"/>
    </row>
    <row r="47" spans="1:11" x14ac:dyDescent="0.2">
      <c r="A47" s="29"/>
      <c r="B47" s="30"/>
      <c r="C47" s="56"/>
      <c r="D47" s="56"/>
      <c r="E47" s="68"/>
      <c r="F47" s="69"/>
      <c r="G47" s="59"/>
      <c r="H47" s="70"/>
      <c r="I47" s="46"/>
    </row>
    <row r="48" spans="1:11" x14ac:dyDescent="0.2">
      <c r="A48" s="29"/>
      <c r="B48" s="30"/>
      <c r="C48" s="56"/>
      <c r="D48" s="56"/>
      <c r="E48" s="68"/>
      <c r="F48" s="69"/>
      <c r="G48" s="59"/>
      <c r="H48" s="70"/>
      <c r="I48" s="46"/>
    </row>
    <row r="49" spans="1:11" x14ac:dyDescent="0.2">
      <c r="A49" s="29"/>
      <c r="B49" s="30"/>
      <c r="C49" s="56"/>
      <c r="D49" s="71"/>
      <c r="E49" s="68"/>
      <c r="F49" s="69"/>
      <c r="G49" s="59"/>
      <c r="H49" s="70"/>
      <c r="I49" s="46"/>
    </row>
    <row r="50" spans="1:11" x14ac:dyDescent="0.2">
      <c r="A50" s="29"/>
      <c r="B50" s="30"/>
      <c r="C50" s="56"/>
      <c r="D50" s="71"/>
      <c r="E50" s="68"/>
      <c r="F50" s="69"/>
      <c r="G50" s="59"/>
      <c r="H50" s="70"/>
      <c r="I50" s="46"/>
    </row>
    <row r="51" spans="1:11" x14ac:dyDescent="0.2">
      <c r="A51" s="29"/>
      <c r="B51" s="30"/>
      <c r="C51" s="56"/>
      <c r="D51" s="71"/>
      <c r="E51" s="68"/>
      <c r="F51" s="69"/>
      <c r="G51" s="64"/>
      <c r="H51" s="72"/>
      <c r="I51" s="46"/>
    </row>
    <row r="52" spans="1:11" x14ac:dyDescent="0.2">
      <c r="A52" s="34" t="s">
        <v>24</v>
      </c>
      <c r="B52" s="35"/>
      <c r="C52" s="35"/>
      <c r="D52" s="35"/>
      <c r="E52" s="36"/>
      <c r="F52" s="36"/>
      <c r="G52" s="36"/>
      <c r="H52" s="36"/>
      <c r="I52" s="51"/>
    </row>
    <row r="53" spans="1:11" x14ac:dyDescent="0.2">
      <c r="A53" s="34" t="s">
        <v>25</v>
      </c>
      <c r="B53" s="35"/>
      <c r="C53" s="35"/>
      <c r="D53" s="35"/>
      <c r="E53" s="36"/>
      <c r="F53" s="36"/>
      <c r="G53" s="36"/>
      <c r="H53" s="36"/>
      <c r="I53" s="73">
        <f>I33+I42+I52</f>
        <v>14.105414909090909</v>
      </c>
    </row>
    <row r="54" spans="1:11" x14ac:dyDescent="0.2">
      <c r="A54" s="34" t="s">
        <v>26</v>
      </c>
      <c r="B54" s="35"/>
      <c r="C54" s="35"/>
      <c r="D54" s="74">
        <v>0.35759999999999997</v>
      </c>
      <c r="E54" s="36"/>
      <c r="F54" s="36"/>
      <c r="G54" s="36"/>
      <c r="H54" s="36"/>
      <c r="I54" s="73"/>
      <c r="K54" s="63"/>
    </row>
    <row r="55" spans="1:11" x14ac:dyDescent="0.2">
      <c r="A55" s="34"/>
      <c r="B55" s="35"/>
      <c r="C55" s="35"/>
      <c r="D55" s="35"/>
      <c r="E55" s="36"/>
      <c r="F55" s="36"/>
      <c r="G55" s="36"/>
      <c r="H55" s="36"/>
      <c r="I55" s="73">
        <f>ROUND(SUM(I53:I54),2)</f>
        <v>14.11</v>
      </c>
    </row>
    <row r="79" spans="1:9" x14ac:dyDescent="0.2">
      <c r="A79" s="75"/>
      <c r="B79" s="75"/>
      <c r="C79" s="76"/>
      <c r="D79" s="77"/>
      <c r="E79" s="77"/>
    </row>
    <row r="80" spans="1:9" ht="12.75" customHeight="1" x14ac:dyDescent="0.2">
      <c r="A80" s="331" t="s">
        <v>47</v>
      </c>
      <c r="B80" s="332" t="s">
        <v>46</v>
      </c>
      <c r="C80" s="332"/>
      <c r="D80" s="332"/>
      <c r="E80" s="332"/>
      <c r="F80" s="332"/>
      <c r="G80" s="332"/>
      <c r="H80" s="333"/>
      <c r="I80" s="55" t="s">
        <v>1</v>
      </c>
    </row>
    <row r="81" spans="1:9" ht="12.75" customHeight="1" x14ac:dyDescent="0.2">
      <c r="A81" s="358"/>
      <c r="B81" s="359"/>
      <c r="C81" s="359"/>
      <c r="D81" s="359"/>
      <c r="E81" s="359"/>
      <c r="F81" s="359"/>
      <c r="G81" s="359"/>
      <c r="H81" s="360"/>
      <c r="I81" s="17" t="s">
        <v>105</v>
      </c>
    </row>
    <row r="82" spans="1:9" x14ac:dyDescent="0.2">
      <c r="A82" s="18"/>
      <c r="B82" s="19"/>
      <c r="C82" s="20"/>
      <c r="D82" s="21"/>
      <c r="E82" s="22" t="s">
        <v>2</v>
      </c>
      <c r="F82" s="22"/>
      <c r="G82" s="23" t="s">
        <v>3</v>
      </c>
      <c r="H82" s="23"/>
      <c r="I82" s="24" t="s">
        <v>4</v>
      </c>
    </row>
    <row r="83" spans="1:9" x14ac:dyDescent="0.2">
      <c r="A83" s="25" t="s">
        <v>5</v>
      </c>
      <c r="B83" s="26"/>
      <c r="C83" s="27"/>
      <c r="D83" s="22" t="s">
        <v>6</v>
      </c>
      <c r="E83" s="26" t="s">
        <v>7</v>
      </c>
      <c r="F83" s="22" t="s">
        <v>8</v>
      </c>
      <c r="G83" s="26" t="s">
        <v>7</v>
      </c>
      <c r="H83" s="28" t="s">
        <v>9</v>
      </c>
      <c r="I83" s="22" t="s">
        <v>10</v>
      </c>
    </row>
    <row r="84" spans="1:9" x14ac:dyDescent="0.2">
      <c r="A84" s="54" t="s">
        <v>54</v>
      </c>
      <c r="B84" s="38" t="s">
        <v>48</v>
      </c>
      <c r="C84" s="95"/>
      <c r="D84" s="80"/>
      <c r="E84" s="92"/>
      <c r="F84" s="80"/>
      <c r="G84" s="92"/>
      <c r="H84" s="80"/>
      <c r="I84" s="32"/>
    </row>
    <row r="85" spans="1:9" x14ac:dyDescent="0.2">
      <c r="A85" s="18" t="s">
        <v>55</v>
      </c>
      <c r="B85" s="19" t="s">
        <v>49</v>
      </c>
      <c r="C85" s="31"/>
      <c r="D85" s="85"/>
      <c r="E85" s="92"/>
      <c r="F85" s="85"/>
      <c r="G85" s="92"/>
      <c r="H85" s="85"/>
      <c r="I85" s="32"/>
    </row>
    <row r="86" spans="1:9" x14ac:dyDescent="0.2">
      <c r="A86" s="18" t="s">
        <v>56</v>
      </c>
      <c r="B86" s="19" t="s">
        <v>50</v>
      </c>
      <c r="C86" s="31"/>
      <c r="D86" s="85">
        <v>1</v>
      </c>
      <c r="E86" s="92">
        <v>0.41</v>
      </c>
      <c r="F86" s="85">
        <v>0.59</v>
      </c>
      <c r="G86" s="92">
        <v>165.23</v>
      </c>
      <c r="H86" s="85">
        <v>16.71</v>
      </c>
      <c r="I86" s="32">
        <v>77.599999999999994</v>
      </c>
    </row>
    <row r="87" spans="1:9" x14ac:dyDescent="0.2">
      <c r="A87" s="18" t="s">
        <v>57</v>
      </c>
      <c r="B87" s="19" t="s">
        <v>51</v>
      </c>
      <c r="C87" s="31"/>
      <c r="D87" s="85"/>
      <c r="E87" s="92"/>
      <c r="F87" s="85"/>
      <c r="G87" s="92"/>
      <c r="H87" s="85"/>
      <c r="I87" s="32"/>
    </row>
    <row r="88" spans="1:9" x14ac:dyDescent="0.2">
      <c r="A88" s="18" t="s">
        <v>58</v>
      </c>
      <c r="B88" s="19" t="s">
        <v>52</v>
      </c>
      <c r="C88" s="31"/>
      <c r="D88" s="85"/>
      <c r="E88" s="92"/>
      <c r="F88" s="85"/>
      <c r="G88" s="92"/>
      <c r="H88" s="85"/>
      <c r="I88" s="32"/>
    </row>
    <row r="89" spans="1:9" x14ac:dyDescent="0.2">
      <c r="A89" s="18" t="s">
        <v>59</v>
      </c>
      <c r="B89" s="19" t="s">
        <v>53</v>
      </c>
      <c r="C89" s="31"/>
      <c r="D89" s="85">
        <v>2.4700000000000002</v>
      </c>
      <c r="E89" s="92">
        <v>1</v>
      </c>
      <c r="F89" s="85"/>
      <c r="G89" s="92">
        <v>185.44</v>
      </c>
      <c r="H89" s="85">
        <v>20.67</v>
      </c>
      <c r="I89" s="32">
        <v>458.04</v>
      </c>
    </row>
    <row r="90" spans="1:9" x14ac:dyDescent="0.2">
      <c r="A90" s="105"/>
      <c r="B90" s="106"/>
      <c r="C90" s="96"/>
      <c r="D90" s="87"/>
      <c r="E90" s="92"/>
      <c r="F90" s="87"/>
      <c r="G90" s="92"/>
      <c r="H90" s="87"/>
      <c r="I90" s="32"/>
    </row>
    <row r="91" spans="1:9" x14ac:dyDescent="0.2">
      <c r="A91" s="34" t="s">
        <v>11</v>
      </c>
      <c r="B91" s="35"/>
      <c r="C91" s="35"/>
      <c r="D91" s="35"/>
      <c r="E91" s="35"/>
      <c r="F91" s="36"/>
      <c r="G91" s="36"/>
      <c r="H91" s="36"/>
      <c r="I91" s="37">
        <f>SUM(I84:I89)</f>
        <v>535.64</v>
      </c>
    </row>
    <row r="92" spans="1:9" x14ac:dyDescent="0.2">
      <c r="A92" s="18"/>
      <c r="B92" s="19"/>
      <c r="C92" s="19"/>
      <c r="D92" s="38"/>
      <c r="E92" s="39"/>
      <c r="F92" s="19"/>
      <c r="G92" s="40" t="s">
        <v>12</v>
      </c>
      <c r="H92" s="41"/>
      <c r="I92" s="42" t="s">
        <v>4</v>
      </c>
    </row>
    <row r="93" spans="1:9" x14ac:dyDescent="0.2">
      <c r="A93" s="25" t="s">
        <v>13</v>
      </c>
      <c r="B93" s="26"/>
      <c r="C93" s="26"/>
      <c r="D93" s="26"/>
      <c r="E93" s="22" t="s">
        <v>14</v>
      </c>
      <c r="F93" s="28" t="s">
        <v>6</v>
      </c>
      <c r="G93" s="25" t="s">
        <v>39</v>
      </c>
      <c r="H93" s="43"/>
      <c r="I93" s="43" t="s">
        <v>10</v>
      </c>
    </row>
    <row r="94" spans="1:9" x14ac:dyDescent="0.2">
      <c r="A94" s="18" t="s">
        <v>61</v>
      </c>
      <c r="B94" s="19" t="s">
        <v>60</v>
      </c>
      <c r="C94" s="30"/>
      <c r="D94" s="79"/>
      <c r="E94" s="32"/>
      <c r="F94" s="80">
        <v>1</v>
      </c>
      <c r="G94" s="81">
        <v>47.06</v>
      </c>
      <c r="H94" s="45"/>
      <c r="I94" s="46">
        <f>F94*G94</f>
        <v>47.06</v>
      </c>
    </row>
    <row r="95" spans="1:9" x14ac:dyDescent="0.2">
      <c r="A95" s="18" t="s">
        <v>37</v>
      </c>
      <c r="B95" s="19" t="s">
        <v>27</v>
      </c>
      <c r="C95" s="30"/>
      <c r="D95" s="56"/>
      <c r="E95" s="32"/>
      <c r="F95" s="82">
        <v>8</v>
      </c>
      <c r="G95" s="81">
        <v>12.31</v>
      </c>
      <c r="H95" s="45"/>
      <c r="I95" s="46">
        <f>F95*G95</f>
        <v>98.48</v>
      </c>
    </row>
    <row r="96" spans="1:9" x14ac:dyDescent="0.2">
      <c r="A96" s="18"/>
      <c r="B96" s="30"/>
      <c r="C96" s="30"/>
      <c r="D96" s="56"/>
      <c r="E96" s="32"/>
      <c r="F96" s="82"/>
      <c r="G96" s="81"/>
      <c r="H96" s="47"/>
      <c r="I96" s="46"/>
    </row>
    <row r="97" spans="1:11" x14ac:dyDescent="0.2">
      <c r="A97" s="18"/>
      <c r="B97" s="30"/>
      <c r="C97" s="30"/>
      <c r="D97" s="56"/>
      <c r="E97" s="32"/>
      <c r="F97" s="82"/>
      <c r="G97" s="83"/>
      <c r="H97" s="45"/>
      <c r="I97" s="46"/>
      <c r="K97" s="61"/>
    </row>
    <row r="98" spans="1:11" x14ac:dyDescent="0.2">
      <c r="A98" s="18"/>
      <c r="B98" s="30"/>
      <c r="C98" s="30"/>
      <c r="D98" s="56"/>
      <c r="E98" s="32"/>
      <c r="F98" s="82"/>
      <c r="G98" s="83"/>
      <c r="H98" s="45"/>
      <c r="I98" s="46"/>
    </row>
    <row r="99" spans="1:11" x14ac:dyDescent="0.2">
      <c r="A99" s="29"/>
      <c r="B99" s="30"/>
      <c r="C99" s="30"/>
      <c r="D99" s="84"/>
      <c r="E99" s="32"/>
      <c r="F99" s="85"/>
      <c r="G99" s="83"/>
      <c r="H99" s="45"/>
      <c r="I99" s="46"/>
    </row>
    <row r="100" spans="1:11" x14ac:dyDescent="0.2">
      <c r="A100" s="29"/>
      <c r="B100" s="30"/>
      <c r="C100" s="30"/>
      <c r="D100" s="86"/>
      <c r="E100" s="32"/>
      <c r="F100" s="87"/>
      <c r="G100" s="83"/>
      <c r="H100" s="45"/>
      <c r="I100" s="46"/>
    </row>
    <row r="101" spans="1:11" x14ac:dyDescent="0.2">
      <c r="A101" s="34" t="s">
        <v>15</v>
      </c>
      <c r="B101" s="35"/>
      <c r="C101" s="35"/>
      <c r="D101" s="35"/>
      <c r="E101" s="35"/>
      <c r="F101" s="35"/>
      <c r="G101" s="35"/>
      <c r="H101" s="35"/>
      <c r="I101" s="51">
        <f>SUM(I94:I100)</f>
        <v>145.54000000000002</v>
      </c>
    </row>
    <row r="102" spans="1:11" x14ac:dyDescent="0.2">
      <c r="A102" s="34" t="s">
        <v>41</v>
      </c>
      <c r="B102" s="35"/>
      <c r="C102" s="35"/>
      <c r="D102" s="35"/>
      <c r="E102" s="35"/>
      <c r="F102" s="35"/>
      <c r="G102" s="74">
        <v>0.15509999999999999</v>
      </c>
      <c r="H102" s="35"/>
      <c r="I102" s="51">
        <f>G102*I101</f>
        <v>22.573254000000002</v>
      </c>
    </row>
    <row r="103" spans="1:11" x14ac:dyDescent="0.2">
      <c r="A103" s="34" t="s">
        <v>42</v>
      </c>
      <c r="B103" s="35"/>
      <c r="C103" s="52">
        <v>22</v>
      </c>
      <c r="D103" s="53"/>
      <c r="E103" s="35" t="s">
        <v>16</v>
      </c>
      <c r="F103" s="35"/>
      <c r="G103" s="35"/>
      <c r="H103" s="35"/>
      <c r="I103" s="51">
        <f>I101+I91+I102</f>
        <v>703.75325400000008</v>
      </c>
    </row>
    <row r="104" spans="1:11" x14ac:dyDescent="0.2">
      <c r="A104" s="34" t="s">
        <v>44</v>
      </c>
      <c r="B104" s="35"/>
      <c r="C104" s="35"/>
      <c r="D104" s="35"/>
      <c r="E104" s="35"/>
      <c r="F104" s="35"/>
      <c r="G104" s="35"/>
      <c r="H104" s="35"/>
      <c r="I104" s="51">
        <f>I103/C103</f>
        <v>31.988784272727276</v>
      </c>
    </row>
    <row r="105" spans="1:11" x14ac:dyDescent="0.2">
      <c r="A105" s="18"/>
      <c r="B105" s="19"/>
      <c r="C105" s="19"/>
      <c r="D105" s="21"/>
      <c r="E105" s="19"/>
      <c r="F105" s="19"/>
      <c r="G105" s="54"/>
      <c r="H105" s="55"/>
      <c r="I105" s="42" t="s">
        <v>4</v>
      </c>
    </row>
    <row r="106" spans="1:11" x14ac:dyDescent="0.2">
      <c r="A106" s="25" t="s">
        <v>17</v>
      </c>
      <c r="B106" s="26"/>
      <c r="C106" s="26"/>
      <c r="D106" s="23" t="s">
        <v>1</v>
      </c>
      <c r="E106" s="26" t="s">
        <v>4</v>
      </c>
      <c r="F106" s="43"/>
      <c r="G106" s="25" t="s">
        <v>18</v>
      </c>
      <c r="H106" s="43"/>
      <c r="I106" s="43" t="s">
        <v>19</v>
      </c>
    </row>
    <row r="107" spans="1:11" x14ac:dyDescent="0.2">
      <c r="A107" s="18"/>
      <c r="B107" s="30"/>
      <c r="C107" s="30"/>
      <c r="D107" s="56"/>
      <c r="E107" s="88"/>
      <c r="F107" s="58"/>
      <c r="G107" s="89"/>
      <c r="H107" s="60"/>
      <c r="I107" s="46"/>
    </row>
    <row r="108" spans="1:11" x14ac:dyDescent="0.2">
      <c r="A108" s="18"/>
      <c r="B108" s="30"/>
      <c r="C108" s="30"/>
      <c r="D108" s="56"/>
      <c r="E108" s="88"/>
      <c r="F108" s="58"/>
      <c r="G108" s="89"/>
      <c r="H108" s="60"/>
      <c r="I108" s="46"/>
      <c r="K108" s="61"/>
    </row>
    <row r="109" spans="1:11" x14ac:dyDescent="0.2">
      <c r="A109" s="29"/>
      <c r="B109" s="30"/>
      <c r="C109" s="30"/>
      <c r="D109" s="56"/>
      <c r="E109" s="62"/>
      <c r="F109" s="58"/>
      <c r="G109" s="64"/>
      <c r="H109" s="65"/>
      <c r="I109" s="46"/>
      <c r="K109" s="63"/>
    </row>
    <row r="110" spans="1:11" x14ac:dyDescent="0.2">
      <c r="A110" s="34" t="s">
        <v>20</v>
      </c>
      <c r="B110" s="35"/>
      <c r="C110" s="35"/>
      <c r="D110" s="35"/>
      <c r="E110" s="35"/>
      <c r="F110" s="35"/>
      <c r="G110" s="35"/>
      <c r="H110" s="35"/>
      <c r="I110" s="51">
        <f>SUM(I107:I109)</f>
        <v>0</v>
      </c>
    </row>
    <row r="111" spans="1:11" x14ac:dyDescent="0.2">
      <c r="A111" s="66"/>
      <c r="B111" s="67"/>
      <c r="C111" s="24"/>
      <c r="D111" s="24"/>
      <c r="E111" s="67"/>
      <c r="F111" s="42"/>
      <c r="G111" s="40"/>
      <c r="H111" s="41"/>
      <c r="I111" s="42" t="s">
        <v>4</v>
      </c>
    </row>
    <row r="112" spans="1:11" x14ac:dyDescent="0.2">
      <c r="A112" s="25" t="s">
        <v>21</v>
      </c>
      <c r="B112" s="26"/>
      <c r="C112" s="22" t="s">
        <v>22</v>
      </c>
      <c r="D112" s="22" t="s">
        <v>23</v>
      </c>
      <c r="E112" s="26" t="s">
        <v>4</v>
      </c>
      <c r="F112" s="43"/>
      <c r="G112" s="25" t="s">
        <v>18</v>
      </c>
      <c r="H112" s="43"/>
      <c r="I112" s="43" t="s">
        <v>19</v>
      </c>
    </row>
    <row r="113" spans="1:9" x14ac:dyDescent="0.2">
      <c r="A113" s="29"/>
      <c r="B113" s="30"/>
      <c r="C113" s="56"/>
      <c r="D113" s="56"/>
      <c r="E113" s="68"/>
      <c r="F113" s="69"/>
      <c r="G113" s="59"/>
      <c r="H113" s="70"/>
      <c r="I113" s="46"/>
    </row>
    <row r="114" spans="1:9" x14ac:dyDescent="0.2">
      <c r="A114" s="29"/>
      <c r="B114" s="30"/>
      <c r="C114" s="56"/>
      <c r="D114" s="56"/>
      <c r="E114" s="68"/>
      <c r="F114" s="69"/>
      <c r="G114" s="59"/>
      <c r="H114" s="70"/>
      <c r="I114" s="46"/>
    </row>
    <row r="115" spans="1:9" x14ac:dyDescent="0.2">
      <c r="A115" s="34" t="s">
        <v>24</v>
      </c>
      <c r="B115" s="108"/>
      <c r="C115" s="97"/>
      <c r="D115" s="97"/>
      <c r="E115" s="109"/>
      <c r="F115" s="109"/>
      <c r="G115" s="110"/>
      <c r="H115" s="110"/>
      <c r="I115" s="51"/>
    </row>
    <row r="116" spans="1:9" x14ac:dyDescent="0.2">
      <c r="A116" s="66"/>
      <c r="B116" s="67"/>
      <c r="C116" s="40"/>
      <c r="D116" s="41"/>
      <c r="E116" s="67"/>
      <c r="F116" s="42"/>
      <c r="G116" s="66"/>
      <c r="H116" s="42"/>
      <c r="I116" s="42" t="s">
        <v>4</v>
      </c>
    </row>
    <row r="117" spans="1:9" x14ac:dyDescent="0.2">
      <c r="A117" s="25" t="s">
        <v>63</v>
      </c>
      <c r="B117" s="26"/>
      <c r="C117" s="25" t="s">
        <v>66</v>
      </c>
      <c r="D117" s="43"/>
      <c r="E117" s="26" t="s">
        <v>1</v>
      </c>
      <c r="F117" s="43"/>
      <c r="G117" s="25" t="s">
        <v>65</v>
      </c>
      <c r="H117" s="43"/>
      <c r="I117" s="43" t="s">
        <v>19</v>
      </c>
    </row>
    <row r="118" spans="1:9" x14ac:dyDescent="0.2">
      <c r="A118" s="18" t="s">
        <v>64</v>
      </c>
      <c r="B118" s="19" t="s">
        <v>28</v>
      </c>
      <c r="C118" s="344">
        <v>1</v>
      </c>
      <c r="D118" s="345"/>
      <c r="E118" s="346" t="s">
        <v>29</v>
      </c>
      <c r="F118" s="347"/>
      <c r="G118" s="350">
        <v>0</v>
      </c>
      <c r="H118" s="351"/>
      <c r="I118" s="46">
        <f>C118*G118</f>
        <v>0</v>
      </c>
    </row>
    <row r="119" spans="1:9" x14ac:dyDescent="0.2">
      <c r="A119" s="29"/>
      <c r="B119" s="30"/>
      <c r="C119" s="98"/>
      <c r="D119" s="16"/>
      <c r="E119" s="68"/>
      <c r="F119" s="69"/>
      <c r="G119" s="59"/>
      <c r="H119" s="70"/>
      <c r="I119" s="46"/>
    </row>
    <row r="120" spans="1:9" x14ac:dyDescent="0.2">
      <c r="A120" s="29"/>
      <c r="B120" s="30"/>
      <c r="C120" s="98"/>
      <c r="D120" s="16"/>
      <c r="E120" s="68"/>
      <c r="F120" s="69"/>
      <c r="G120" s="59"/>
      <c r="H120" s="70"/>
      <c r="I120" s="46"/>
    </row>
    <row r="121" spans="1:9" x14ac:dyDescent="0.2">
      <c r="A121" s="29"/>
      <c r="B121" s="30"/>
      <c r="C121" s="98"/>
      <c r="D121" s="71"/>
      <c r="E121" s="68"/>
      <c r="F121" s="69"/>
      <c r="G121" s="59"/>
      <c r="H121" s="70"/>
      <c r="I121" s="46"/>
    </row>
    <row r="122" spans="1:9" x14ac:dyDescent="0.2">
      <c r="A122" s="29"/>
      <c r="B122" s="30"/>
      <c r="C122" s="98"/>
      <c r="D122" s="71"/>
      <c r="E122" s="68"/>
      <c r="F122" s="69"/>
      <c r="G122" s="59"/>
      <c r="H122" s="70"/>
      <c r="I122" s="46"/>
    </row>
    <row r="123" spans="1:9" x14ac:dyDescent="0.2">
      <c r="A123" s="29"/>
      <c r="B123" s="30"/>
      <c r="C123" s="99"/>
      <c r="D123" s="111"/>
      <c r="E123" s="68"/>
      <c r="F123" s="69"/>
      <c r="G123" s="64"/>
      <c r="H123" s="72"/>
      <c r="I123" s="46"/>
    </row>
    <row r="124" spans="1:9" x14ac:dyDescent="0.2">
      <c r="A124" s="34" t="s">
        <v>62</v>
      </c>
      <c r="B124" s="35"/>
      <c r="C124" s="28"/>
      <c r="D124" s="28"/>
      <c r="E124" s="36"/>
      <c r="F124" s="36"/>
      <c r="G124" s="36"/>
      <c r="H124" s="36"/>
      <c r="I124" s="51">
        <f>SUM(I118:I123)</f>
        <v>0</v>
      </c>
    </row>
    <row r="125" spans="1:9" x14ac:dyDescent="0.2">
      <c r="A125" s="54"/>
      <c r="B125" s="38"/>
      <c r="C125" s="38"/>
      <c r="D125" s="38"/>
      <c r="E125" s="90"/>
      <c r="F125" s="90"/>
      <c r="G125" s="90"/>
      <c r="H125" s="90"/>
      <c r="I125" s="91"/>
    </row>
    <row r="126" spans="1:9" x14ac:dyDescent="0.2">
      <c r="A126" s="18"/>
      <c r="B126" s="19"/>
      <c r="C126" s="19"/>
      <c r="D126" s="19"/>
      <c r="E126" s="92"/>
      <c r="F126" s="92"/>
      <c r="G126" s="92"/>
      <c r="H126" s="92"/>
      <c r="I126" s="32"/>
    </row>
    <row r="127" spans="1:9" x14ac:dyDescent="0.2">
      <c r="A127" s="34" t="s">
        <v>67</v>
      </c>
      <c r="B127" s="35"/>
      <c r="C127" s="35"/>
      <c r="D127" s="35"/>
      <c r="E127" s="36"/>
      <c r="F127" s="36"/>
      <c r="G127" s="36"/>
      <c r="H127" s="36"/>
      <c r="I127" s="73">
        <f>I104+I110+I124</f>
        <v>31.988784272727276</v>
      </c>
    </row>
    <row r="128" spans="1:9" x14ac:dyDescent="0.2">
      <c r="A128" s="34" t="s">
        <v>26</v>
      </c>
      <c r="B128" s="35"/>
      <c r="C128" s="35"/>
      <c r="D128" s="74">
        <v>0.35759999999999997</v>
      </c>
      <c r="E128" s="36"/>
      <c r="F128" s="36"/>
      <c r="G128" s="36"/>
      <c r="H128" s="36"/>
      <c r="I128" s="73"/>
    </row>
    <row r="129" spans="1:9" x14ac:dyDescent="0.2">
      <c r="A129" s="34"/>
      <c r="B129" s="35"/>
      <c r="C129" s="35"/>
      <c r="D129" s="35"/>
      <c r="E129" s="36"/>
      <c r="F129" s="36"/>
      <c r="G129" s="36"/>
      <c r="H129" s="36"/>
      <c r="I129" s="73">
        <f>ROUND(SUM(I127:I128),2)</f>
        <v>31.99</v>
      </c>
    </row>
    <row r="130" spans="1:9" x14ac:dyDescent="0.2">
      <c r="A130" s="75"/>
      <c r="B130" s="75"/>
      <c r="C130" s="76"/>
      <c r="D130" s="77"/>
      <c r="E130" s="77"/>
    </row>
    <row r="131" spans="1:9" x14ac:dyDescent="0.2">
      <c r="A131" s="75"/>
      <c r="B131" s="75"/>
      <c r="C131" s="76"/>
      <c r="D131" s="77"/>
      <c r="E131" s="77"/>
    </row>
    <row r="132" spans="1:9" x14ac:dyDescent="0.2">
      <c r="A132" s="75"/>
      <c r="B132" s="75"/>
      <c r="C132" s="76"/>
      <c r="D132" s="77"/>
      <c r="E132" s="77"/>
    </row>
    <row r="133" spans="1:9" x14ac:dyDescent="0.2">
      <c r="A133" s="75"/>
      <c r="B133" s="75"/>
      <c r="C133" s="76"/>
      <c r="D133" s="77"/>
      <c r="E133" s="77"/>
    </row>
    <row r="134" spans="1:9" x14ac:dyDescent="0.2">
      <c r="A134" s="75"/>
      <c r="B134" s="75"/>
      <c r="C134" s="76"/>
      <c r="D134" s="77"/>
      <c r="E134" s="77"/>
    </row>
    <row r="135" spans="1:9" x14ac:dyDescent="0.2">
      <c r="A135" s="75"/>
      <c r="B135" s="75"/>
      <c r="C135" s="76"/>
      <c r="D135" s="77"/>
      <c r="E135" s="77"/>
    </row>
    <row r="136" spans="1:9" x14ac:dyDescent="0.2">
      <c r="A136" s="75"/>
      <c r="B136" s="75"/>
      <c r="C136" s="76"/>
      <c r="D136" s="77"/>
      <c r="E136" s="77"/>
    </row>
    <row r="137" spans="1:9" x14ac:dyDescent="0.2">
      <c r="A137" s="75"/>
      <c r="B137" s="75"/>
      <c r="C137" s="76"/>
      <c r="D137" s="77"/>
      <c r="E137" s="77"/>
    </row>
    <row r="138" spans="1:9" x14ac:dyDescent="0.2">
      <c r="A138" s="75"/>
      <c r="B138" s="75"/>
      <c r="C138" s="76"/>
      <c r="D138" s="77"/>
      <c r="E138" s="77"/>
    </row>
    <row r="139" spans="1:9" x14ac:dyDescent="0.2">
      <c r="A139" s="75"/>
      <c r="B139" s="75"/>
      <c r="C139" s="76"/>
      <c r="D139" s="77"/>
      <c r="E139" s="77"/>
    </row>
    <row r="140" spans="1:9" x14ac:dyDescent="0.2">
      <c r="A140" s="75"/>
      <c r="B140" s="75"/>
      <c r="C140" s="76"/>
      <c r="D140" s="77"/>
      <c r="E140" s="77"/>
    </row>
    <row r="141" spans="1:9" x14ac:dyDescent="0.2">
      <c r="A141" s="75"/>
      <c r="B141" s="75"/>
      <c r="C141" s="76"/>
      <c r="D141" s="77"/>
      <c r="E141" s="77"/>
    </row>
    <row r="142" spans="1:9" x14ac:dyDescent="0.2">
      <c r="A142" s="75"/>
      <c r="B142" s="75"/>
      <c r="C142" s="76"/>
      <c r="D142" s="77"/>
      <c r="E142" s="77"/>
    </row>
    <row r="143" spans="1:9" x14ac:dyDescent="0.2">
      <c r="A143" s="75"/>
      <c r="B143" s="75"/>
      <c r="C143" s="76"/>
      <c r="D143" s="77"/>
      <c r="E143" s="77"/>
    </row>
    <row r="144" spans="1:9" x14ac:dyDescent="0.2">
      <c r="A144" s="75"/>
      <c r="B144" s="75"/>
      <c r="C144" s="76"/>
      <c r="D144" s="77"/>
      <c r="E144" s="77"/>
    </row>
    <row r="145" spans="1:9" x14ac:dyDescent="0.2">
      <c r="A145" s="75"/>
      <c r="B145" s="75"/>
      <c r="C145" s="76"/>
      <c r="D145" s="77"/>
      <c r="E145" s="77"/>
    </row>
    <row r="146" spans="1:9" x14ac:dyDescent="0.2">
      <c r="A146" s="75"/>
      <c r="B146" s="75"/>
      <c r="C146" s="76"/>
      <c r="D146" s="77"/>
      <c r="E146" s="77"/>
    </row>
    <row r="147" spans="1:9" x14ac:dyDescent="0.2">
      <c r="A147" s="75"/>
      <c r="B147" s="75"/>
      <c r="C147" s="76"/>
      <c r="D147" s="77"/>
      <c r="E147" s="77"/>
    </row>
    <row r="148" spans="1:9" x14ac:dyDescent="0.2">
      <c r="A148" s="75"/>
      <c r="B148" s="75"/>
      <c r="C148" s="76"/>
      <c r="D148" s="77"/>
      <c r="E148" s="77"/>
    </row>
    <row r="149" spans="1:9" x14ac:dyDescent="0.2">
      <c r="A149" s="75"/>
      <c r="B149" s="75"/>
      <c r="C149" s="76"/>
      <c r="D149" s="77"/>
      <c r="E149" s="77"/>
    </row>
    <row r="150" spans="1:9" x14ac:dyDescent="0.2">
      <c r="A150" s="75"/>
      <c r="B150" s="75"/>
      <c r="C150" s="76"/>
      <c r="D150" s="77"/>
      <c r="E150" s="77"/>
    </row>
    <row r="151" spans="1:9" x14ac:dyDescent="0.2">
      <c r="A151" s="75"/>
      <c r="B151" s="75"/>
      <c r="C151" s="76"/>
      <c r="D151" s="77"/>
      <c r="E151" s="77"/>
    </row>
    <row r="152" spans="1:9" x14ac:dyDescent="0.2">
      <c r="A152" s="75"/>
      <c r="B152" s="75"/>
      <c r="C152" s="76"/>
      <c r="D152" s="77"/>
      <c r="E152" s="77"/>
    </row>
    <row r="153" spans="1:9" x14ac:dyDescent="0.2">
      <c r="A153" s="75"/>
      <c r="B153" s="75"/>
      <c r="C153" s="76"/>
      <c r="D153" s="77"/>
      <c r="E153" s="77"/>
    </row>
    <row r="154" spans="1:9" x14ac:dyDescent="0.2">
      <c r="A154" s="75"/>
      <c r="B154" s="75"/>
      <c r="C154" s="76"/>
      <c r="D154" s="77"/>
      <c r="E154" s="77"/>
    </row>
    <row r="155" spans="1:9" x14ac:dyDescent="0.2">
      <c r="A155" s="331" t="s">
        <v>68</v>
      </c>
      <c r="B155" s="332"/>
      <c r="C155" s="332"/>
      <c r="D155" s="332"/>
      <c r="E155" s="332"/>
      <c r="F155" s="332"/>
      <c r="G155" s="332"/>
      <c r="H155" s="333"/>
      <c r="I155" s="55" t="s">
        <v>1</v>
      </c>
    </row>
    <row r="156" spans="1:9" ht="15" x14ac:dyDescent="0.2">
      <c r="A156" s="358"/>
      <c r="B156" s="359"/>
      <c r="C156" s="359"/>
      <c r="D156" s="359"/>
      <c r="E156" s="359"/>
      <c r="F156" s="359"/>
      <c r="G156" s="359"/>
      <c r="H156" s="360"/>
      <c r="I156" s="17" t="s">
        <v>105</v>
      </c>
    </row>
    <row r="157" spans="1:9" x14ac:dyDescent="0.2">
      <c r="A157" s="18"/>
      <c r="B157" s="19"/>
      <c r="C157" s="20"/>
      <c r="D157" s="21"/>
      <c r="E157" s="22" t="s">
        <v>2</v>
      </c>
      <c r="F157" s="22"/>
      <c r="G157" s="23" t="s">
        <v>3</v>
      </c>
      <c r="H157" s="23"/>
      <c r="I157" s="24" t="s">
        <v>4</v>
      </c>
    </row>
    <row r="158" spans="1:9" x14ac:dyDescent="0.2">
      <c r="A158" s="25" t="s">
        <v>5</v>
      </c>
      <c r="B158" s="26"/>
      <c r="C158" s="27"/>
      <c r="D158" s="22" t="s">
        <v>6</v>
      </c>
      <c r="E158" s="26" t="s">
        <v>7</v>
      </c>
      <c r="F158" s="22" t="s">
        <v>8</v>
      </c>
      <c r="G158" s="26" t="s">
        <v>7</v>
      </c>
      <c r="H158" s="28" t="s">
        <v>9</v>
      </c>
      <c r="I158" s="22" t="s">
        <v>10</v>
      </c>
    </row>
    <row r="159" spans="1:9" x14ac:dyDescent="0.2">
      <c r="A159" s="18" t="s">
        <v>70</v>
      </c>
      <c r="B159" s="19" t="s">
        <v>69</v>
      </c>
      <c r="C159" s="31"/>
      <c r="D159" s="32">
        <v>1</v>
      </c>
      <c r="E159" s="32">
        <v>0.2</v>
      </c>
      <c r="F159" s="32">
        <v>0.8</v>
      </c>
      <c r="G159" s="32">
        <v>20.62</v>
      </c>
      <c r="H159" s="32">
        <v>15.83</v>
      </c>
      <c r="I159" s="32">
        <v>16.79</v>
      </c>
    </row>
    <row r="160" spans="1:9" x14ac:dyDescent="0.2">
      <c r="A160" s="18"/>
      <c r="B160" s="30"/>
      <c r="C160" s="31"/>
      <c r="D160" s="32"/>
      <c r="E160" s="32"/>
      <c r="F160" s="32"/>
      <c r="G160" s="32"/>
      <c r="H160" s="32"/>
      <c r="I160" s="32"/>
    </row>
    <row r="161" spans="1:9" x14ac:dyDescent="0.2">
      <c r="A161" s="18"/>
      <c r="B161" s="33"/>
      <c r="C161" s="31"/>
      <c r="D161" s="32"/>
      <c r="E161" s="32"/>
      <c r="F161" s="32"/>
      <c r="G161" s="32"/>
      <c r="H161" s="32"/>
      <c r="I161" s="32"/>
    </row>
    <row r="162" spans="1:9" x14ac:dyDescent="0.2">
      <c r="A162" s="18"/>
      <c r="B162" s="30"/>
      <c r="C162" s="31"/>
      <c r="D162" s="32"/>
      <c r="E162" s="32"/>
      <c r="F162" s="32"/>
      <c r="G162" s="32"/>
      <c r="H162" s="32"/>
      <c r="I162" s="32"/>
    </row>
    <row r="163" spans="1:9" x14ac:dyDescent="0.2">
      <c r="A163" s="29"/>
      <c r="B163" s="30"/>
      <c r="C163" s="31"/>
      <c r="D163" s="32"/>
      <c r="E163" s="32"/>
      <c r="F163" s="32"/>
      <c r="G163" s="32"/>
      <c r="H163" s="32"/>
      <c r="I163" s="32"/>
    </row>
    <row r="164" spans="1:9" x14ac:dyDescent="0.2">
      <c r="A164" s="29"/>
      <c r="B164" s="30"/>
      <c r="C164" s="31"/>
      <c r="D164" s="32"/>
      <c r="E164" s="32"/>
      <c r="F164" s="32"/>
      <c r="G164" s="32"/>
      <c r="H164" s="32"/>
      <c r="I164" s="32"/>
    </row>
    <row r="165" spans="1:9" x14ac:dyDescent="0.2">
      <c r="A165" s="29"/>
      <c r="B165" s="30"/>
      <c r="C165" s="31"/>
      <c r="D165" s="32"/>
      <c r="E165" s="32"/>
      <c r="F165" s="32"/>
      <c r="G165" s="32"/>
      <c r="H165" s="32"/>
      <c r="I165" s="32"/>
    </row>
    <row r="166" spans="1:9" x14ac:dyDescent="0.2">
      <c r="A166" s="29"/>
      <c r="B166" s="30"/>
      <c r="C166" s="31"/>
      <c r="D166" s="32"/>
      <c r="E166" s="32"/>
      <c r="F166" s="32"/>
      <c r="G166" s="32"/>
      <c r="H166" s="32"/>
      <c r="I166" s="32"/>
    </row>
    <row r="167" spans="1:9" x14ac:dyDescent="0.2">
      <c r="A167" s="29"/>
      <c r="B167" s="30"/>
      <c r="C167" s="31"/>
      <c r="D167" s="32"/>
      <c r="E167" s="32"/>
      <c r="F167" s="32"/>
      <c r="G167" s="32"/>
      <c r="H167" s="32"/>
      <c r="I167" s="32"/>
    </row>
    <row r="168" spans="1:9" x14ac:dyDescent="0.2">
      <c r="A168" s="29"/>
      <c r="B168" s="30"/>
      <c r="C168" s="31"/>
      <c r="D168" s="32"/>
      <c r="E168" s="32"/>
      <c r="F168" s="32"/>
      <c r="G168" s="32"/>
      <c r="H168" s="32"/>
      <c r="I168" s="32"/>
    </row>
    <row r="169" spans="1:9" x14ac:dyDescent="0.2">
      <c r="A169" s="34" t="s">
        <v>11</v>
      </c>
      <c r="B169" s="35"/>
      <c r="C169" s="35"/>
      <c r="D169" s="35"/>
      <c r="E169" s="35"/>
      <c r="F169" s="36"/>
      <c r="G169" s="36"/>
      <c r="H169" s="36"/>
      <c r="I169" s="37">
        <f>SUM(I159:I168)</f>
        <v>16.79</v>
      </c>
    </row>
    <row r="170" spans="1:9" x14ac:dyDescent="0.2">
      <c r="A170" s="18"/>
      <c r="B170" s="19"/>
      <c r="C170" s="19"/>
      <c r="D170" s="38"/>
      <c r="E170" s="39"/>
      <c r="F170" s="19"/>
      <c r="G170" s="66" t="s">
        <v>12</v>
      </c>
      <c r="H170" s="67"/>
      <c r="I170" s="42" t="s">
        <v>4</v>
      </c>
    </row>
    <row r="171" spans="1:9" x14ac:dyDescent="0.2">
      <c r="A171" s="25" t="s">
        <v>13</v>
      </c>
      <c r="B171" s="26"/>
      <c r="C171" s="26"/>
      <c r="D171" s="26"/>
      <c r="E171" s="22" t="s">
        <v>14</v>
      </c>
      <c r="F171" s="93" t="s">
        <v>6</v>
      </c>
      <c r="G171" s="25" t="s">
        <v>39</v>
      </c>
      <c r="H171" s="26"/>
      <c r="I171" s="43" t="s">
        <v>10</v>
      </c>
    </row>
    <row r="172" spans="1:9" x14ac:dyDescent="0.2">
      <c r="A172" s="18" t="s">
        <v>36</v>
      </c>
      <c r="B172" s="19" t="s">
        <v>38</v>
      </c>
      <c r="C172" s="30"/>
      <c r="D172" s="79"/>
      <c r="E172" s="32"/>
      <c r="F172" s="80">
        <v>1</v>
      </c>
      <c r="G172" s="81">
        <v>33.42</v>
      </c>
      <c r="H172" s="45"/>
      <c r="I172" s="46">
        <f>F172*G172</f>
        <v>33.42</v>
      </c>
    </row>
    <row r="173" spans="1:9" x14ac:dyDescent="0.2">
      <c r="A173" s="18" t="s">
        <v>37</v>
      </c>
      <c r="B173" s="19" t="s">
        <v>27</v>
      </c>
      <c r="C173" s="30"/>
      <c r="D173" s="56"/>
      <c r="E173" s="32"/>
      <c r="F173" s="82">
        <v>6</v>
      </c>
      <c r="G173" s="81">
        <v>12.31</v>
      </c>
      <c r="H173" s="45"/>
      <c r="I173" s="46">
        <f>F173*G173</f>
        <v>73.86</v>
      </c>
    </row>
    <row r="174" spans="1:9" x14ac:dyDescent="0.2">
      <c r="A174" s="18"/>
      <c r="B174" s="30"/>
      <c r="C174" s="30"/>
      <c r="D174" s="56"/>
      <c r="E174" s="32"/>
      <c r="F174" s="82"/>
      <c r="G174" s="81"/>
      <c r="H174" s="47"/>
      <c r="I174" s="46"/>
    </row>
    <row r="175" spans="1:9" x14ac:dyDescent="0.2">
      <c r="A175" s="18"/>
      <c r="B175" s="30"/>
      <c r="C175" s="30"/>
      <c r="D175" s="56"/>
      <c r="E175" s="32"/>
      <c r="F175" s="82"/>
      <c r="G175" s="83"/>
      <c r="H175" s="45"/>
      <c r="I175" s="46"/>
    </row>
    <row r="176" spans="1:9" x14ac:dyDescent="0.2">
      <c r="A176" s="29"/>
      <c r="B176" s="30"/>
      <c r="C176" s="30"/>
      <c r="D176" s="84"/>
      <c r="E176" s="32"/>
      <c r="F176" s="85"/>
      <c r="G176" s="83"/>
      <c r="H176" s="45"/>
      <c r="I176" s="46"/>
    </row>
    <row r="177" spans="1:11" x14ac:dyDescent="0.2">
      <c r="A177" s="29"/>
      <c r="B177" s="30"/>
      <c r="C177" s="30"/>
      <c r="D177" s="86"/>
      <c r="E177" s="32"/>
      <c r="F177" s="87"/>
      <c r="G177" s="83"/>
      <c r="H177" s="45"/>
      <c r="I177" s="46"/>
    </row>
    <row r="178" spans="1:11" x14ac:dyDescent="0.2">
      <c r="A178" s="34" t="s">
        <v>15</v>
      </c>
      <c r="B178" s="35"/>
      <c r="C178" s="35"/>
      <c r="D178" s="35"/>
      <c r="E178" s="35"/>
      <c r="F178" s="35"/>
      <c r="G178" s="35"/>
      <c r="H178" s="35"/>
      <c r="I178" s="51">
        <f>SUM(I172:I177)</f>
        <v>107.28</v>
      </c>
    </row>
    <row r="179" spans="1:11" x14ac:dyDescent="0.2">
      <c r="A179" s="34" t="s">
        <v>71</v>
      </c>
      <c r="B179" s="35"/>
      <c r="C179" s="35"/>
      <c r="D179" s="35"/>
      <c r="E179" s="35"/>
      <c r="F179" s="35"/>
      <c r="G179" s="74">
        <v>0.2051</v>
      </c>
      <c r="H179" s="35"/>
      <c r="I179" s="51">
        <f>G179*I178</f>
        <v>22.003128</v>
      </c>
    </row>
    <row r="180" spans="1:11" x14ac:dyDescent="0.2">
      <c r="A180" s="34" t="s">
        <v>42</v>
      </c>
      <c r="B180" s="35"/>
      <c r="C180" s="52">
        <v>0.5</v>
      </c>
      <c r="D180" s="53"/>
      <c r="E180" s="35" t="s">
        <v>16</v>
      </c>
      <c r="F180" s="35"/>
      <c r="G180" s="35"/>
      <c r="H180" s="35"/>
      <c r="I180" s="51">
        <f>I179+I178+I169</f>
        <v>146.073128</v>
      </c>
    </row>
    <row r="181" spans="1:11" x14ac:dyDescent="0.2">
      <c r="A181" s="34" t="s">
        <v>43</v>
      </c>
      <c r="B181" s="35"/>
      <c r="C181" s="35"/>
      <c r="D181" s="35"/>
      <c r="E181" s="35"/>
      <c r="F181" s="35"/>
      <c r="G181" s="35"/>
      <c r="H181" s="35"/>
      <c r="I181" s="112">
        <f>I180/C180</f>
        <v>292.14625599999999</v>
      </c>
    </row>
    <row r="182" spans="1:11" x14ac:dyDescent="0.2">
      <c r="A182" s="18"/>
      <c r="B182" s="19"/>
      <c r="C182" s="19"/>
      <c r="D182" s="21"/>
      <c r="E182" s="19"/>
      <c r="F182" s="19"/>
      <c r="G182" s="54"/>
      <c r="H182" s="55"/>
      <c r="I182" s="42" t="s">
        <v>4</v>
      </c>
    </row>
    <row r="183" spans="1:11" x14ac:dyDescent="0.2">
      <c r="A183" s="25" t="s">
        <v>17</v>
      </c>
      <c r="B183" s="26"/>
      <c r="C183" s="26"/>
      <c r="D183" s="23" t="s">
        <v>1</v>
      </c>
      <c r="E183" s="26" t="s">
        <v>4</v>
      </c>
      <c r="F183" s="43"/>
      <c r="G183" s="25" t="s">
        <v>18</v>
      </c>
      <c r="H183" s="43"/>
      <c r="I183" s="43" t="s">
        <v>19</v>
      </c>
    </row>
    <row r="184" spans="1:11" x14ac:dyDescent="0.2">
      <c r="A184" s="18"/>
      <c r="B184" s="30"/>
      <c r="C184" s="30"/>
      <c r="D184" s="56"/>
      <c r="E184" s="88"/>
      <c r="F184" s="58"/>
      <c r="G184" s="89"/>
      <c r="H184" s="60"/>
      <c r="I184" s="46"/>
    </row>
    <row r="185" spans="1:11" x14ac:dyDescent="0.2">
      <c r="A185" s="18"/>
      <c r="B185" s="30"/>
      <c r="C185" s="30"/>
      <c r="D185" s="56"/>
      <c r="E185" s="89"/>
      <c r="F185" s="58"/>
      <c r="G185" s="89"/>
      <c r="H185" s="60"/>
      <c r="I185" s="46"/>
      <c r="K185" s="61"/>
    </row>
    <row r="186" spans="1:11" x14ac:dyDescent="0.2">
      <c r="A186" s="18"/>
      <c r="B186" s="30"/>
      <c r="C186" s="30"/>
      <c r="D186" s="56"/>
      <c r="E186" s="89"/>
      <c r="F186" s="58"/>
      <c r="G186" s="89"/>
      <c r="H186" s="60"/>
      <c r="I186" s="46"/>
    </row>
    <row r="187" spans="1:11" x14ac:dyDescent="0.2">
      <c r="A187" s="29"/>
      <c r="B187" s="30"/>
      <c r="C187" s="30"/>
      <c r="D187" s="56"/>
      <c r="E187" s="62"/>
      <c r="F187" s="58"/>
      <c r="G187" s="59"/>
      <c r="H187" s="60"/>
      <c r="I187" s="46"/>
    </row>
    <row r="188" spans="1:11" x14ac:dyDescent="0.2">
      <c r="A188" s="29"/>
      <c r="B188" s="30"/>
      <c r="C188" s="30"/>
      <c r="D188" s="56"/>
      <c r="E188" s="62"/>
      <c r="F188" s="58"/>
      <c r="G188" s="64"/>
      <c r="H188" s="65"/>
      <c r="I188" s="46"/>
    </row>
    <row r="189" spans="1:11" x14ac:dyDescent="0.2">
      <c r="A189" s="34" t="s">
        <v>20</v>
      </c>
      <c r="B189" s="35"/>
      <c r="C189" s="35"/>
      <c r="D189" s="35"/>
      <c r="E189" s="35"/>
      <c r="F189" s="35"/>
      <c r="G189" s="35"/>
      <c r="H189" s="35"/>
      <c r="I189" s="51">
        <f>SUM(I184:I188)</f>
        <v>0</v>
      </c>
    </row>
    <row r="190" spans="1:11" x14ac:dyDescent="0.2">
      <c r="A190" s="66"/>
      <c r="B190" s="67"/>
      <c r="C190" s="24"/>
      <c r="D190" s="24"/>
      <c r="E190" s="67"/>
      <c r="F190" s="42"/>
      <c r="G190" s="40"/>
      <c r="H190" s="41"/>
      <c r="I190" s="42" t="s">
        <v>4</v>
      </c>
    </row>
    <row r="191" spans="1:11" x14ac:dyDescent="0.2">
      <c r="A191" s="25" t="s">
        <v>21</v>
      </c>
      <c r="B191" s="26"/>
      <c r="C191" s="22" t="s">
        <v>22</v>
      </c>
      <c r="D191" s="22" t="s">
        <v>23</v>
      </c>
      <c r="E191" s="26" t="s">
        <v>4</v>
      </c>
      <c r="F191" s="43"/>
      <c r="G191" s="25" t="s">
        <v>18</v>
      </c>
      <c r="H191" s="43"/>
      <c r="I191" s="43" t="s">
        <v>19</v>
      </c>
    </row>
    <row r="192" spans="1:11" x14ac:dyDescent="0.2">
      <c r="A192" s="29"/>
      <c r="B192" s="30"/>
      <c r="C192" s="56"/>
      <c r="D192" s="56"/>
      <c r="E192" s="68"/>
      <c r="F192" s="69"/>
      <c r="G192" s="59"/>
      <c r="H192" s="70"/>
      <c r="I192" s="46"/>
    </row>
    <row r="193" spans="1:9" x14ac:dyDescent="0.2">
      <c r="A193" s="29"/>
      <c r="B193" s="30"/>
      <c r="C193" s="56"/>
      <c r="D193" s="56"/>
      <c r="E193" s="68"/>
      <c r="F193" s="69"/>
      <c r="G193" s="59"/>
      <c r="H193" s="70"/>
      <c r="I193" s="46"/>
    </row>
    <row r="194" spans="1:9" x14ac:dyDescent="0.2">
      <c r="A194" s="29"/>
      <c r="B194" s="30"/>
      <c r="C194" s="56"/>
      <c r="D194" s="56"/>
      <c r="E194" s="68"/>
      <c r="F194" s="69"/>
      <c r="G194" s="59"/>
      <c r="H194" s="70"/>
      <c r="I194" s="46"/>
    </row>
    <row r="195" spans="1:9" x14ac:dyDescent="0.2">
      <c r="A195" s="34" t="s">
        <v>24</v>
      </c>
      <c r="B195" s="108"/>
      <c r="C195" s="97"/>
      <c r="D195" s="97"/>
      <c r="E195" s="109"/>
      <c r="F195" s="109"/>
      <c r="G195" s="110"/>
      <c r="H195" s="110"/>
      <c r="I195" s="51"/>
    </row>
    <row r="196" spans="1:9" x14ac:dyDescent="0.2">
      <c r="A196" s="66"/>
      <c r="B196" s="67"/>
      <c r="C196" s="40"/>
      <c r="D196" s="41"/>
      <c r="E196" s="67"/>
      <c r="F196" s="42"/>
      <c r="G196" s="66"/>
      <c r="H196" s="42"/>
      <c r="I196" s="42" t="s">
        <v>4</v>
      </c>
    </row>
    <row r="197" spans="1:9" x14ac:dyDescent="0.2">
      <c r="A197" s="25" t="s">
        <v>63</v>
      </c>
      <c r="B197" s="26"/>
      <c r="C197" s="66" t="s">
        <v>66</v>
      </c>
      <c r="D197" s="42"/>
      <c r="E197" s="26" t="s">
        <v>1</v>
      </c>
      <c r="F197" s="43"/>
      <c r="G197" s="25" t="s">
        <v>65</v>
      </c>
      <c r="H197" s="43"/>
      <c r="I197" s="43" t="s">
        <v>19</v>
      </c>
    </row>
    <row r="198" spans="1:9" x14ac:dyDescent="0.2">
      <c r="A198" s="18" t="s">
        <v>72</v>
      </c>
      <c r="B198" s="19" t="s">
        <v>46</v>
      </c>
      <c r="C198" s="344">
        <v>1</v>
      </c>
      <c r="D198" s="345"/>
      <c r="E198" s="346" t="s">
        <v>29</v>
      </c>
      <c r="F198" s="347"/>
      <c r="G198" s="350">
        <f>I129</f>
        <v>31.99</v>
      </c>
      <c r="H198" s="351"/>
      <c r="I198" s="46">
        <f>C198*G198</f>
        <v>31.99</v>
      </c>
    </row>
    <row r="199" spans="1:9" x14ac:dyDescent="0.2">
      <c r="A199" s="29"/>
      <c r="B199" s="30"/>
      <c r="C199" s="98"/>
      <c r="D199" s="71"/>
      <c r="E199" s="68"/>
      <c r="F199" s="69"/>
      <c r="G199" s="59"/>
      <c r="H199" s="70"/>
      <c r="I199" s="46"/>
    </row>
    <row r="200" spans="1:9" x14ac:dyDescent="0.2">
      <c r="A200" s="29"/>
      <c r="B200" s="30"/>
      <c r="C200" s="98"/>
      <c r="D200" s="71"/>
      <c r="E200" s="68"/>
      <c r="F200" s="69"/>
      <c r="G200" s="59"/>
      <c r="H200" s="70"/>
      <c r="I200" s="46"/>
    </row>
    <row r="201" spans="1:9" x14ac:dyDescent="0.2">
      <c r="A201" s="29"/>
      <c r="B201" s="30"/>
      <c r="C201" s="99"/>
      <c r="D201" s="111"/>
      <c r="E201" s="68"/>
      <c r="F201" s="69"/>
      <c r="G201" s="64"/>
      <c r="H201" s="72"/>
      <c r="I201" s="46"/>
    </row>
    <row r="202" spans="1:9" x14ac:dyDescent="0.2">
      <c r="A202" s="34" t="s">
        <v>62</v>
      </c>
      <c r="B202" s="35"/>
      <c r="C202" s="28"/>
      <c r="D202" s="28"/>
      <c r="E202" s="36"/>
      <c r="F202" s="36"/>
      <c r="G202" s="36"/>
      <c r="H202" s="36"/>
      <c r="I202" s="51">
        <f>SUM(I198:I201)</f>
        <v>31.99</v>
      </c>
    </row>
    <row r="203" spans="1:9" x14ac:dyDescent="0.2">
      <c r="A203" s="54"/>
      <c r="B203" s="38"/>
      <c r="C203" s="38"/>
      <c r="D203" s="38"/>
      <c r="E203" s="90"/>
      <c r="F203" s="90"/>
      <c r="G203" s="90"/>
      <c r="H203" s="90"/>
      <c r="I203" s="91"/>
    </row>
    <row r="204" spans="1:9" x14ac:dyDescent="0.2">
      <c r="A204" s="18"/>
      <c r="B204" s="19"/>
      <c r="C204" s="19"/>
      <c r="D204" s="19"/>
      <c r="E204" s="92"/>
      <c r="F204" s="92"/>
      <c r="G204" s="92"/>
      <c r="H204" s="92"/>
      <c r="I204" s="32"/>
    </row>
    <row r="205" spans="1:9" x14ac:dyDescent="0.2">
      <c r="A205" s="34" t="s">
        <v>25</v>
      </c>
      <c r="B205" s="35"/>
      <c r="C205" s="35"/>
      <c r="D205" s="35"/>
      <c r="E205" s="36"/>
      <c r="F205" s="36"/>
      <c r="G205" s="36"/>
      <c r="H205" s="36"/>
      <c r="I205" s="73">
        <f>I181+I189+I202</f>
        <v>324.136256</v>
      </c>
    </row>
    <row r="206" spans="1:9" x14ac:dyDescent="0.2">
      <c r="A206" s="34" t="s">
        <v>26</v>
      </c>
      <c r="B206" s="35"/>
      <c r="C206" s="35"/>
      <c r="D206" s="74">
        <v>0.35759999999999997</v>
      </c>
      <c r="E206" s="36"/>
      <c r="F206" s="36"/>
      <c r="G206" s="36"/>
      <c r="H206" s="36"/>
      <c r="I206" s="73">
        <f>I205*D206</f>
        <v>115.9111251456</v>
      </c>
    </row>
    <row r="207" spans="1:9" x14ac:dyDescent="0.2">
      <c r="A207" s="34"/>
      <c r="B207" s="35"/>
      <c r="C207" s="35"/>
      <c r="D207" s="35"/>
      <c r="E207" s="36"/>
      <c r="F207" s="36"/>
      <c r="G207" s="36"/>
      <c r="H207" s="36"/>
      <c r="I207" s="73">
        <f>ROUND(SUM(I205:I206),2)</f>
        <v>440.05</v>
      </c>
    </row>
    <row r="208" spans="1:9" x14ac:dyDescent="0.2">
      <c r="A208" s="19"/>
      <c r="B208" s="19"/>
      <c r="C208" s="19"/>
      <c r="D208" s="19"/>
      <c r="E208" s="92"/>
      <c r="F208" s="92"/>
      <c r="G208" s="92"/>
      <c r="H208" s="92"/>
      <c r="I208" s="94"/>
    </row>
    <row r="209" spans="1:9" x14ac:dyDescent="0.2">
      <c r="A209" s="19"/>
      <c r="B209" s="19"/>
      <c r="C209" s="19"/>
      <c r="D209" s="19"/>
      <c r="E209" s="92"/>
      <c r="F209" s="92"/>
      <c r="G209" s="92"/>
      <c r="H209" s="92"/>
      <c r="I209" s="94"/>
    </row>
    <row r="210" spans="1:9" x14ac:dyDescent="0.2">
      <c r="A210" s="19"/>
      <c r="B210" s="19"/>
      <c r="C210" s="19"/>
      <c r="D210" s="19"/>
      <c r="E210" s="92"/>
      <c r="F210" s="92"/>
      <c r="G210" s="92"/>
      <c r="H210" s="92"/>
      <c r="I210" s="94"/>
    </row>
    <row r="211" spans="1:9" x14ac:dyDescent="0.2">
      <c r="A211" s="19"/>
      <c r="B211" s="19"/>
      <c r="C211" s="19"/>
      <c r="D211" s="19"/>
      <c r="E211" s="92"/>
      <c r="F211" s="92"/>
      <c r="G211" s="92"/>
      <c r="H211" s="92"/>
      <c r="I211" s="94"/>
    </row>
    <row r="212" spans="1:9" x14ac:dyDescent="0.2">
      <c r="A212" s="19"/>
      <c r="B212" s="19"/>
      <c r="C212" s="19"/>
      <c r="D212" s="19"/>
      <c r="E212" s="92"/>
      <c r="F212" s="92"/>
      <c r="G212" s="92"/>
      <c r="H212" s="92"/>
      <c r="I212" s="94"/>
    </row>
    <row r="213" spans="1:9" x14ac:dyDescent="0.2">
      <c r="A213" s="19"/>
      <c r="B213" s="19"/>
      <c r="C213" s="19"/>
      <c r="D213" s="19"/>
      <c r="E213" s="92"/>
      <c r="F213" s="92"/>
      <c r="G213" s="92"/>
      <c r="H213" s="92"/>
      <c r="I213" s="94"/>
    </row>
    <row r="214" spans="1:9" x14ac:dyDescent="0.2">
      <c r="A214" s="19"/>
      <c r="B214" s="19"/>
      <c r="C214" s="19"/>
      <c r="D214" s="19"/>
      <c r="E214" s="92"/>
      <c r="F214" s="92"/>
      <c r="G214" s="92"/>
      <c r="H214" s="92"/>
      <c r="I214" s="94"/>
    </row>
    <row r="215" spans="1:9" x14ac:dyDescent="0.2">
      <c r="A215" s="19"/>
      <c r="B215" s="19"/>
      <c r="C215" s="19"/>
      <c r="D215" s="19"/>
      <c r="E215" s="92"/>
      <c r="F215" s="92"/>
      <c r="G215" s="92"/>
      <c r="H215" s="92"/>
      <c r="I215" s="94"/>
    </row>
    <row r="216" spans="1:9" x14ac:dyDescent="0.2">
      <c r="A216" s="19"/>
      <c r="B216" s="19"/>
      <c r="C216" s="19"/>
      <c r="D216" s="19"/>
      <c r="E216" s="92"/>
      <c r="F216" s="92"/>
      <c r="G216" s="92"/>
      <c r="H216" s="92"/>
      <c r="I216" s="94"/>
    </row>
    <row r="217" spans="1:9" x14ac:dyDescent="0.2">
      <c r="A217" s="19"/>
      <c r="B217" s="19"/>
      <c r="C217" s="19"/>
      <c r="D217" s="19"/>
      <c r="E217" s="92"/>
      <c r="F217" s="92"/>
      <c r="G217" s="92"/>
      <c r="H217" s="92"/>
      <c r="I217" s="94"/>
    </row>
    <row r="218" spans="1:9" x14ac:dyDescent="0.2">
      <c r="A218" s="19"/>
      <c r="B218" s="19"/>
      <c r="C218" s="19"/>
      <c r="D218" s="19"/>
      <c r="E218" s="92"/>
      <c r="F218" s="92"/>
      <c r="G218" s="92"/>
      <c r="H218" s="92"/>
      <c r="I218" s="94"/>
    </row>
    <row r="219" spans="1:9" x14ac:dyDescent="0.2">
      <c r="A219" s="19"/>
      <c r="B219" s="19"/>
      <c r="C219" s="19"/>
      <c r="D219" s="19"/>
      <c r="E219" s="92"/>
      <c r="F219" s="92"/>
      <c r="G219" s="92"/>
      <c r="H219" s="92"/>
      <c r="I219" s="94"/>
    </row>
    <row r="220" spans="1:9" x14ac:dyDescent="0.2">
      <c r="A220" s="19"/>
      <c r="B220" s="19"/>
      <c r="C220" s="19"/>
      <c r="D220" s="19"/>
      <c r="E220" s="92"/>
      <c r="F220" s="92"/>
      <c r="G220" s="92"/>
      <c r="H220" s="92"/>
      <c r="I220" s="94"/>
    </row>
    <row r="221" spans="1:9" x14ac:dyDescent="0.2">
      <c r="A221" s="19"/>
      <c r="B221" s="19"/>
      <c r="C221" s="19"/>
      <c r="D221" s="19"/>
      <c r="E221" s="92"/>
      <c r="F221" s="92"/>
      <c r="G221" s="92"/>
      <c r="H221" s="92"/>
      <c r="I221" s="94"/>
    </row>
    <row r="222" spans="1:9" x14ac:dyDescent="0.2">
      <c r="A222" s="19"/>
      <c r="B222" s="19"/>
      <c r="C222" s="19"/>
      <c r="D222" s="19"/>
      <c r="E222" s="92"/>
      <c r="F222" s="92"/>
      <c r="G222" s="92"/>
      <c r="H222" s="92"/>
      <c r="I222" s="94"/>
    </row>
    <row r="223" spans="1:9" x14ac:dyDescent="0.2">
      <c r="A223" s="19"/>
      <c r="B223" s="19"/>
      <c r="C223" s="19"/>
      <c r="D223" s="19"/>
      <c r="E223" s="92"/>
      <c r="F223" s="92"/>
      <c r="G223" s="92"/>
      <c r="H223" s="92"/>
      <c r="I223" s="94"/>
    </row>
    <row r="224" spans="1:9" x14ac:dyDescent="0.2">
      <c r="A224" s="19"/>
      <c r="B224" s="19"/>
      <c r="C224" s="19"/>
      <c r="D224" s="19"/>
      <c r="E224" s="92"/>
      <c r="F224" s="92"/>
      <c r="G224" s="92"/>
      <c r="H224" s="92"/>
      <c r="I224" s="94"/>
    </row>
    <row r="225" spans="1:9" x14ac:dyDescent="0.2">
      <c r="A225" s="19"/>
      <c r="B225" s="19"/>
      <c r="C225" s="19"/>
      <c r="D225" s="19"/>
      <c r="E225" s="92"/>
      <c r="F225" s="92"/>
      <c r="G225" s="92"/>
      <c r="H225" s="92"/>
      <c r="I225" s="94"/>
    </row>
    <row r="226" spans="1:9" x14ac:dyDescent="0.2">
      <c r="A226" s="19"/>
      <c r="B226" s="19"/>
      <c r="C226" s="19"/>
      <c r="D226" s="19"/>
      <c r="E226" s="92"/>
      <c r="F226" s="92"/>
      <c r="G226" s="92"/>
      <c r="H226" s="92"/>
      <c r="I226" s="94"/>
    </row>
    <row r="227" spans="1:9" x14ac:dyDescent="0.2">
      <c r="A227" s="19"/>
      <c r="B227" s="19"/>
      <c r="C227" s="19"/>
      <c r="D227" s="19"/>
      <c r="E227" s="92"/>
      <c r="F227" s="92"/>
      <c r="G227" s="92"/>
      <c r="H227" s="92"/>
      <c r="I227" s="94"/>
    </row>
    <row r="228" spans="1:9" x14ac:dyDescent="0.2">
      <c r="A228" s="19"/>
      <c r="B228" s="19"/>
      <c r="C228" s="19"/>
      <c r="D228" s="19"/>
      <c r="E228" s="92"/>
      <c r="F228" s="92"/>
      <c r="G228" s="92"/>
      <c r="H228" s="92"/>
      <c r="I228" s="94"/>
    </row>
    <row r="230" spans="1:9" x14ac:dyDescent="0.2">
      <c r="A230" s="331" t="s">
        <v>73</v>
      </c>
      <c r="B230" s="332"/>
      <c r="C230" s="332"/>
      <c r="D230" s="332"/>
      <c r="E230" s="332"/>
      <c r="F230" s="332"/>
      <c r="G230" s="332"/>
      <c r="H230" s="333"/>
      <c r="I230" s="55" t="s">
        <v>1</v>
      </c>
    </row>
    <row r="231" spans="1:9" ht="15" x14ac:dyDescent="0.2">
      <c r="A231" s="358"/>
      <c r="B231" s="359"/>
      <c r="C231" s="359"/>
      <c r="D231" s="359"/>
      <c r="E231" s="359"/>
      <c r="F231" s="359"/>
      <c r="G231" s="359"/>
      <c r="H231" s="360"/>
      <c r="I231" s="17" t="s">
        <v>105</v>
      </c>
    </row>
    <row r="232" spans="1:9" x14ac:dyDescent="0.2">
      <c r="A232" s="18"/>
      <c r="B232" s="19"/>
      <c r="C232" s="20"/>
      <c r="D232" s="21"/>
      <c r="E232" s="22" t="s">
        <v>2</v>
      </c>
      <c r="F232" s="22"/>
      <c r="G232" s="23" t="s">
        <v>3</v>
      </c>
      <c r="H232" s="23"/>
      <c r="I232" s="24" t="s">
        <v>4</v>
      </c>
    </row>
    <row r="233" spans="1:9" x14ac:dyDescent="0.2">
      <c r="A233" s="25" t="s">
        <v>5</v>
      </c>
      <c r="B233" s="26"/>
      <c r="C233" s="27"/>
      <c r="D233" s="22" t="s">
        <v>6</v>
      </c>
      <c r="E233" s="26" t="s">
        <v>7</v>
      </c>
      <c r="F233" s="22" t="s">
        <v>8</v>
      </c>
      <c r="G233" s="26" t="s">
        <v>7</v>
      </c>
      <c r="H233" s="28" t="s">
        <v>9</v>
      </c>
      <c r="I233" s="22" t="s">
        <v>10</v>
      </c>
    </row>
    <row r="234" spans="1:9" x14ac:dyDescent="0.2">
      <c r="A234" s="18" t="s">
        <v>59</v>
      </c>
      <c r="B234" s="92" t="s">
        <v>53</v>
      </c>
      <c r="C234" s="31"/>
      <c r="D234" s="32">
        <v>0.5</v>
      </c>
      <c r="E234" s="32">
        <v>1</v>
      </c>
      <c r="F234" s="32">
        <v>0</v>
      </c>
      <c r="G234" s="32">
        <v>185.44</v>
      </c>
      <c r="H234" s="32">
        <v>20.67</v>
      </c>
      <c r="I234" s="32">
        <v>92.72</v>
      </c>
    </row>
    <row r="235" spans="1:9" x14ac:dyDescent="0.2">
      <c r="A235" s="18"/>
      <c r="B235" s="30"/>
      <c r="C235" s="31"/>
      <c r="D235" s="32"/>
      <c r="E235" s="32"/>
      <c r="F235" s="32"/>
      <c r="G235" s="32"/>
      <c r="H235" s="32"/>
      <c r="I235" s="32"/>
    </row>
    <row r="236" spans="1:9" x14ac:dyDescent="0.2">
      <c r="A236" s="18"/>
      <c r="B236" s="33"/>
      <c r="C236" s="31"/>
      <c r="D236" s="32"/>
      <c r="E236" s="32"/>
      <c r="F236" s="32"/>
      <c r="G236" s="32"/>
      <c r="H236" s="32"/>
      <c r="I236" s="32"/>
    </row>
    <row r="237" spans="1:9" x14ac:dyDescent="0.2">
      <c r="A237" s="18"/>
      <c r="B237" s="30"/>
      <c r="C237" s="31"/>
      <c r="D237" s="32"/>
      <c r="E237" s="32"/>
      <c r="F237" s="32"/>
      <c r="G237" s="32"/>
      <c r="H237" s="32"/>
      <c r="I237" s="32"/>
    </row>
    <row r="238" spans="1:9" x14ac:dyDescent="0.2">
      <c r="A238" s="29"/>
      <c r="B238" s="30"/>
      <c r="C238" s="31"/>
      <c r="D238" s="32"/>
      <c r="E238" s="32"/>
      <c r="F238" s="32"/>
      <c r="G238" s="32"/>
      <c r="H238" s="32"/>
      <c r="I238" s="32"/>
    </row>
    <row r="239" spans="1:9" x14ac:dyDescent="0.2">
      <c r="A239" s="29"/>
      <c r="B239" s="30"/>
      <c r="C239" s="31"/>
      <c r="D239" s="32"/>
      <c r="E239" s="32"/>
      <c r="F239" s="32"/>
      <c r="G239" s="32"/>
      <c r="H239" s="32"/>
      <c r="I239" s="32"/>
    </row>
    <row r="240" spans="1:9" x14ac:dyDescent="0.2">
      <c r="A240" s="29"/>
      <c r="B240" s="30"/>
      <c r="C240" s="31"/>
      <c r="D240" s="32"/>
      <c r="E240" s="32"/>
      <c r="F240" s="32"/>
      <c r="G240" s="32"/>
      <c r="H240" s="32"/>
      <c r="I240" s="32"/>
    </row>
    <row r="241" spans="1:9" x14ac:dyDescent="0.2">
      <c r="A241" s="29"/>
      <c r="B241" s="30"/>
      <c r="C241" s="31"/>
      <c r="D241" s="32"/>
      <c r="E241" s="32"/>
      <c r="F241" s="32"/>
      <c r="G241" s="32"/>
      <c r="H241" s="32"/>
      <c r="I241" s="32"/>
    </row>
    <row r="242" spans="1:9" x14ac:dyDescent="0.2">
      <c r="A242" s="29"/>
      <c r="B242" s="30"/>
      <c r="C242" s="31"/>
      <c r="D242" s="32"/>
      <c r="E242" s="32"/>
      <c r="F242" s="32"/>
      <c r="G242" s="32"/>
      <c r="H242" s="32"/>
      <c r="I242" s="32"/>
    </row>
    <row r="243" spans="1:9" x14ac:dyDescent="0.2">
      <c r="A243" s="29"/>
      <c r="B243" s="30"/>
      <c r="C243" s="31"/>
      <c r="D243" s="32"/>
      <c r="E243" s="32"/>
      <c r="F243" s="32"/>
      <c r="G243" s="32"/>
      <c r="H243" s="32"/>
      <c r="I243" s="32"/>
    </row>
    <row r="244" spans="1:9" x14ac:dyDescent="0.2">
      <c r="A244" s="34" t="s">
        <v>11</v>
      </c>
      <c r="B244" s="35"/>
      <c r="C244" s="35"/>
      <c r="D244" s="35"/>
      <c r="E244" s="35"/>
      <c r="F244" s="36"/>
      <c r="G244" s="36"/>
      <c r="H244" s="36"/>
      <c r="I244" s="37">
        <f>SUM(I234:I243)</f>
        <v>92.72</v>
      </c>
    </row>
    <row r="245" spans="1:9" x14ac:dyDescent="0.2">
      <c r="A245" s="18"/>
      <c r="B245" s="19"/>
      <c r="C245" s="19"/>
      <c r="D245" s="38"/>
      <c r="E245" s="39"/>
      <c r="F245" s="19"/>
      <c r="G245" s="66" t="s">
        <v>12</v>
      </c>
      <c r="H245" s="67"/>
      <c r="I245" s="42" t="s">
        <v>4</v>
      </c>
    </row>
    <row r="246" spans="1:9" x14ac:dyDescent="0.2">
      <c r="A246" s="25" t="s">
        <v>13</v>
      </c>
      <c r="B246" s="26"/>
      <c r="C246" s="26"/>
      <c r="D246" s="26"/>
      <c r="E246" s="22" t="s">
        <v>14</v>
      </c>
      <c r="F246" s="93" t="s">
        <v>6</v>
      </c>
      <c r="G246" s="25" t="s">
        <v>39</v>
      </c>
      <c r="H246" s="26"/>
      <c r="I246" s="43" t="s">
        <v>10</v>
      </c>
    </row>
    <row r="247" spans="1:9" x14ac:dyDescent="0.2">
      <c r="A247" s="18" t="s">
        <v>36</v>
      </c>
      <c r="B247" s="19" t="s">
        <v>38</v>
      </c>
      <c r="C247" s="30"/>
      <c r="D247" s="79"/>
      <c r="E247" s="32"/>
      <c r="F247" s="80">
        <v>0.5</v>
      </c>
      <c r="G247" s="81">
        <v>33.42</v>
      </c>
      <c r="H247" s="45"/>
      <c r="I247" s="46">
        <f>F247*G247</f>
        <v>16.71</v>
      </c>
    </row>
    <row r="248" spans="1:9" x14ac:dyDescent="0.2">
      <c r="A248" s="18" t="s">
        <v>37</v>
      </c>
      <c r="B248" s="19" t="s">
        <v>27</v>
      </c>
      <c r="C248" s="30"/>
      <c r="D248" s="56"/>
      <c r="E248" s="32"/>
      <c r="F248" s="82">
        <v>10</v>
      </c>
      <c r="G248" s="81">
        <v>12.31</v>
      </c>
      <c r="H248" s="45"/>
      <c r="I248" s="46">
        <f>F248*G248</f>
        <v>123.10000000000001</v>
      </c>
    </row>
    <row r="249" spans="1:9" x14ac:dyDescent="0.2">
      <c r="A249" s="18"/>
      <c r="B249" s="30"/>
      <c r="C249" s="30"/>
      <c r="D249" s="56"/>
      <c r="E249" s="32"/>
      <c r="F249" s="82"/>
      <c r="G249" s="81"/>
      <c r="H249" s="47"/>
      <c r="I249" s="46"/>
    </row>
    <row r="250" spans="1:9" x14ac:dyDescent="0.2">
      <c r="A250" s="18"/>
      <c r="B250" s="30"/>
      <c r="C250" s="30"/>
      <c r="D250" s="56"/>
      <c r="E250" s="32"/>
      <c r="F250" s="82"/>
      <c r="G250" s="83"/>
      <c r="H250" s="45"/>
      <c r="I250" s="46"/>
    </row>
    <row r="251" spans="1:9" x14ac:dyDescent="0.2">
      <c r="A251" s="29"/>
      <c r="B251" s="30"/>
      <c r="C251" s="30"/>
      <c r="D251" s="84"/>
      <c r="E251" s="32"/>
      <c r="F251" s="85"/>
      <c r="G251" s="83"/>
      <c r="H251" s="45"/>
      <c r="I251" s="46"/>
    </row>
    <row r="252" spans="1:9" x14ac:dyDescent="0.2">
      <c r="A252" s="29"/>
      <c r="B252" s="30"/>
      <c r="C252" s="30"/>
      <c r="D252" s="86"/>
      <c r="E252" s="32"/>
      <c r="F252" s="87"/>
      <c r="G252" s="83"/>
      <c r="H252" s="45"/>
      <c r="I252" s="46"/>
    </row>
    <row r="253" spans="1:9" x14ac:dyDescent="0.2">
      <c r="A253" s="34" t="s">
        <v>15</v>
      </c>
      <c r="B253" s="35"/>
      <c r="C253" s="35"/>
      <c r="D253" s="35"/>
      <c r="E253" s="35"/>
      <c r="F253" s="35"/>
      <c r="G253" s="35"/>
      <c r="H253" s="35"/>
      <c r="I253" s="51">
        <f>SUM(I247:I252)</f>
        <v>139.81</v>
      </c>
    </row>
    <row r="254" spans="1:9" x14ac:dyDescent="0.2">
      <c r="A254" s="34" t="s">
        <v>71</v>
      </c>
      <c r="B254" s="35"/>
      <c r="C254" s="35"/>
      <c r="D254" s="35"/>
      <c r="E254" s="35"/>
      <c r="F254" s="35"/>
      <c r="G254" s="74">
        <v>0.2051</v>
      </c>
      <c r="H254" s="35"/>
      <c r="I254" s="51">
        <f>G254*I253</f>
        <v>28.675031000000001</v>
      </c>
    </row>
    <row r="255" spans="1:9" x14ac:dyDescent="0.2">
      <c r="A255" s="34" t="s">
        <v>42</v>
      </c>
      <c r="B255" s="35"/>
      <c r="C255" s="52">
        <v>1</v>
      </c>
      <c r="D255" s="53"/>
      <c r="E255" s="35" t="s">
        <v>16</v>
      </c>
      <c r="F255" s="35"/>
      <c r="G255" s="35"/>
      <c r="H255" s="35"/>
      <c r="I255" s="51">
        <f>I254+I253+I244</f>
        <v>261.20503099999996</v>
      </c>
    </row>
    <row r="256" spans="1:9" x14ac:dyDescent="0.2">
      <c r="A256" s="34" t="s">
        <v>43</v>
      </c>
      <c r="B256" s="35"/>
      <c r="C256" s="35"/>
      <c r="D256" s="35"/>
      <c r="E256" s="35"/>
      <c r="F256" s="35"/>
      <c r="G256" s="35"/>
      <c r="H256" s="35"/>
      <c r="I256" s="112">
        <f>I255/C255</f>
        <v>261.20503099999996</v>
      </c>
    </row>
    <row r="257" spans="1:9" x14ac:dyDescent="0.2">
      <c r="A257" s="18"/>
      <c r="B257" s="19"/>
      <c r="C257" s="19"/>
      <c r="D257" s="21"/>
      <c r="E257" s="19"/>
      <c r="F257" s="19"/>
      <c r="G257" s="54"/>
      <c r="H257" s="55"/>
      <c r="I257" s="42" t="s">
        <v>4</v>
      </c>
    </row>
    <row r="258" spans="1:9" x14ac:dyDescent="0.2">
      <c r="A258" s="25" t="s">
        <v>17</v>
      </c>
      <c r="B258" s="26"/>
      <c r="C258" s="26"/>
      <c r="D258" s="23" t="s">
        <v>1</v>
      </c>
      <c r="E258" s="26" t="s">
        <v>4</v>
      </c>
      <c r="F258" s="43"/>
      <c r="G258" s="25" t="s">
        <v>18</v>
      </c>
      <c r="H258" s="43"/>
      <c r="I258" s="43" t="s">
        <v>19</v>
      </c>
    </row>
    <row r="259" spans="1:9" x14ac:dyDescent="0.2">
      <c r="A259" s="18"/>
      <c r="B259" s="30"/>
      <c r="C259" s="30"/>
      <c r="D259" s="56"/>
      <c r="E259" s="88"/>
      <c r="F259" s="58"/>
      <c r="G259" s="89"/>
      <c r="H259" s="60"/>
      <c r="I259" s="46"/>
    </row>
    <row r="260" spans="1:9" x14ac:dyDescent="0.2">
      <c r="A260" s="18"/>
      <c r="B260" s="30"/>
      <c r="C260" s="30"/>
      <c r="D260" s="56"/>
      <c r="E260" s="89"/>
      <c r="F260" s="58"/>
      <c r="G260" s="89"/>
      <c r="H260" s="60"/>
      <c r="I260" s="46"/>
    </row>
    <row r="261" spans="1:9" x14ac:dyDescent="0.2">
      <c r="A261" s="18"/>
      <c r="B261" s="30"/>
      <c r="C261" s="30"/>
      <c r="D261" s="56"/>
      <c r="E261" s="89"/>
      <c r="F261" s="58"/>
      <c r="G261" s="89"/>
      <c r="H261" s="60"/>
      <c r="I261" s="46"/>
    </row>
    <row r="262" spans="1:9" x14ac:dyDescent="0.2">
      <c r="A262" s="29"/>
      <c r="B262" s="30"/>
      <c r="C262" s="30"/>
      <c r="D262" s="56"/>
      <c r="E262" s="62"/>
      <c r="F262" s="58"/>
      <c r="G262" s="59"/>
      <c r="H262" s="60"/>
      <c r="I262" s="46"/>
    </row>
    <row r="263" spans="1:9" x14ac:dyDescent="0.2">
      <c r="A263" s="29"/>
      <c r="B263" s="30"/>
      <c r="C263" s="30"/>
      <c r="D263" s="56"/>
      <c r="E263" s="62"/>
      <c r="F263" s="58"/>
      <c r="G263" s="64"/>
      <c r="H263" s="65"/>
      <c r="I263" s="46"/>
    </row>
    <row r="264" spans="1:9" x14ac:dyDescent="0.2">
      <c r="A264" s="34" t="s">
        <v>20</v>
      </c>
      <c r="B264" s="35"/>
      <c r="C264" s="35"/>
      <c r="D264" s="35"/>
      <c r="E264" s="35"/>
      <c r="F264" s="35"/>
      <c r="G264" s="35"/>
      <c r="H264" s="35"/>
      <c r="I264" s="51">
        <f>SUM(I259:I263)</f>
        <v>0</v>
      </c>
    </row>
    <row r="265" spans="1:9" x14ac:dyDescent="0.2">
      <c r="A265" s="66"/>
      <c r="B265" s="67"/>
      <c r="C265" s="24"/>
      <c r="D265" s="24"/>
      <c r="E265" s="67"/>
      <c r="F265" s="42"/>
      <c r="G265" s="40"/>
      <c r="H265" s="41"/>
      <c r="I265" s="42" t="s">
        <v>4</v>
      </c>
    </row>
    <row r="266" spans="1:9" x14ac:dyDescent="0.2">
      <c r="A266" s="25" t="s">
        <v>21</v>
      </c>
      <c r="B266" s="26"/>
      <c r="C266" s="22" t="s">
        <v>22</v>
      </c>
      <c r="D266" s="22" t="s">
        <v>23</v>
      </c>
      <c r="E266" s="26" t="s">
        <v>4</v>
      </c>
      <c r="F266" s="43"/>
      <c r="G266" s="25" t="s">
        <v>18</v>
      </c>
      <c r="H266" s="43"/>
      <c r="I266" s="43" t="s">
        <v>19</v>
      </c>
    </row>
    <row r="267" spans="1:9" x14ac:dyDescent="0.2">
      <c r="A267" s="29"/>
      <c r="B267" s="30"/>
      <c r="C267" s="56"/>
      <c r="D267" s="56"/>
      <c r="E267" s="68"/>
      <c r="F267" s="69"/>
      <c r="G267" s="59"/>
      <c r="H267" s="70"/>
      <c r="I267" s="46"/>
    </row>
    <row r="268" spans="1:9" x14ac:dyDescent="0.2">
      <c r="A268" s="29"/>
      <c r="B268" s="30"/>
      <c r="C268" s="56"/>
      <c r="D268" s="56"/>
      <c r="E268" s="68"/>
      <c r="F268" s="69"/>
      <c r="G268" s="59"/>
      <c r="H268" s="70"/>
      <c r="I268" s="46"/>
    </row>
    <row r="269" spans="1:9" x14ac:dyDescent="0.2">
      <c r="A269" s="29"/>
      <c r="B269" s="30"/>
      <c r="C269" s="56"/>
      <c r="D269" s="56"/>
      <c r="E269" s="68"/>
      <c r="F269" s="69"/>
      <c r="G269" s="59"/>
      <c r="H269" s="70"/>
      <c r="I269" s="46"/>
    </row>
    <row r="270" spans="1:9" x14ac:dyDescent="0.2">
      <c r="A270" s="34" t="s">
        <v>24</v>
      </c>
      <c r="B270" s="108"/>
      <c r="C270" s="97"/>
      <c r="D270" s="97"/>
      <c r="E270" s="109"/>
      <c r="F270" s="109"/>
      <c r="G270" s="110"/>
      <c r="H270" s="110"/>
      <c r="I270" s="51"/>
    </row>
    <row r="271" spans="1:9" x14ac:dyDescent="0.2">
      <c r="A271" s="66"/>
      <c r="B271" s="67"/>
      <c r="C271" s="40"/>
      <c r="D271" s="41"/>
      <c r="E271" s="67"/>
      <c r="F271" s="42"/>
      <c r="G271" s="66"/>
      <c r="H271" s="42"/>
      <c r="I271" s="42" t="s">
        <v>4</v>
      </c>
    </row>
    <row r="272" spans="1:9" x14ac:dyDescent="0.2">
      <c r="A272" s="25" t="s">
        <v>63</v>
      </c>
      <c r="B272" s="26"/>
      <c r="C272" s="66" t="s">
        <v>66</v>
      </c>
      <c r="D272" s="42"/>
      <c r="E272" s="26" t="s">
        <v>1</v>
      </c>
      <c r="F272" s="43"/>
      <c r="G272" s="25" t="s">
        <v>65</v>
      </c>
      <c r="H272" s="43"/>
      <c r="I272" s="43" t="s">
        <v>19</v>
      </c>
    </row>
    <row r="273" spans="1:9" x14ac:dyDescent="0.2">
      <c r="A273" s="29"/>
      <c r="B273" s="30"/>
      <c r="C273" s="344"/>
      <c r="D273" s="345"/>
      <c r="E273" s="346"/>
      <c r="F273" s="347"/>
      <c r="G273" s="350"/>
      <c r="H273" s="351"/>
      <c r="I273" s="46"/>
    </row>
    <row r="274" spans="1:9" x14ac:dyDescent="0.2">
      <c r="A274" s="29"/>
      <c r="B274" s="30"/>
      <c r="C274" s="98"/>
      <c r="D274" s="71"/>
      <c r="E274" s="68"/>
      <c r="F274" s="69"/>
      <c r="G274" s="59"/>
      <c r="H274" s="70"/>
      <c r="I274" s="46"/>
    </row>
    <row r="275" spans="1:9" x14ac:dyDescent="0.2">
      <c r="A275" s="29"/>
      <c r="B275" s="30"/>
      <c r="C275" s="98"/>
      <c r="D275" s="71"/>
      <c r="E275" s="68"/>
      <c r="F275" s="69"/>
      <c r="G275" s="59"/>
      <c r="H275" s="70"/>
      <c r="I275" s="46"/>
    </row>
    <row r="276" spans="1:9" x14ac:dyDescent="0.2">
      <c r="A276" s="29"/>
      <c r="B276" s="30"/>
      <c r="C276" s="99"/>
      <c r="D276" s="111"/>
      <c r="E276" s="68"/>
      <c r="F276" s="69"/>
      <c r="G276" s="64"/>
      <c r="H276" s="72"/>
      <c r="I276" s="46"/>
    </row>
    <row r="277" spans="1:9" x14ac:dyDescent="0.2">
      <c r="A277" s="34" t="s">
        <v>62</v>
      </c>
      <c r="B277" s="35"/>
      <c r="C277" s="28"/>
      <c r="D277" s="28"/>
      <c r="E277" s="36"/>
      <c r="F277" s="36"/>
      <c r="G277" s="36"/>
      <c r="H277" s="36"/>
      <c r="I277" s="51"/>
    </row>
    <row r="278" spans="1:9" x14ac:dyDescent="0.2">
      <c r="A278" s="54"/>
      <c r="B278" s="38"/>
      <c r="C278" s="38"/>
      <c r="D278" s="38"/>
      <c r="E278" s="90"/>
      <c r="F278" s="90"/>
      <c r="G278" s="90"/>
      <c r="H278" s="90"/>
      <c r="I278" s="91"/>
    </row>
    <row r="279" spans="1:9" x14ac:dyDescent="0.2">
      <c r="A279" s="18"/>
      <c r="B279" s="19"/>
      <c r="C279" s="19"/>
      <c r="D279" s="19"/>
      <c r="E279" s="92"/>
      <c r="F279" s="92"/>
      <c r="G279" s="92"/>
      <c r="H279" s="92"/>
      <c r="I279" s="32"/>
    </row>
    <row r="280" spans="1:9" x14ac:dyDescent="0.2">
      <c r="A280" s="34" t="s">
        <v>25</v>
      </c>
      <c r="B280" s="35"/>
      <c r="C280" s="35"/>
      <c r="D280" s="35"/>
      <c r="E280" s="36"/>
      <c r="F280" s="36"/>
      <c r="G280" s="36"/>
      <c r="H280" s="36"/>
      <c r="I280" s="73">
        <f>I256+I264+I277</f>
        <v>261.20503099999996</v>
      </c>
    </row>
    <row r="281" spans="1:9" x14ac:dyDescent="0.2">
      <c r="A281" s="34" t="s">
        <v>26</v>
      </c>
      <c r="B281" s="35"/>
      <c r="C281" s="35"/>
      <c r="D281" s="74">
        <v>0.35759999999999997</v>
      </c>
      <c r="E281" s="36"/>
      <c r="F281" s="36"/>
      <c r="G281" s="36"/>
      <c r="H281" s="36"/>
      <c r="I281" s="73">
        <f>I280*D281</f>
        <v>93.406919085599981</v>
      </c>
    </row>
    <row r="282" spans="1:9" x14ac:dyDescent="0.2">
      <c r="A282" s="34"/>
      <c r="B282" s="35"/>
      <c r="C282" s="35"/>
      <c r="D282" s="35"/>
      <c r="E282" s="36"/>
      <c r="F282" s="36"/>
      <c r="G282" s="36"/>
      <c r="H282" s="36"/>
      <c r="I282" s="73">
        <f>ROUND(SUM(I280:I281),2)</f>
        <v>354.61</v>
      </c>
    </row>
    <row r="305" spans="1:11" x14ac:dyDescent="0.2">
      <c r="A305" s="331" t="s">
        <v>77</v>
      </c>
      <c r="B305" s="332"/>
      <c r="C305" s="332"/>
      <c r="D305" s="332"/>
      <c r="E305" s="332"/>
      <c r="F305" s="332"/>
      <c r="G305" s="332"/>
      <c r="H305" s="333"/>
      <c r="I305" s="55" t="s">
        <v>1</v>
      </c>
    </row>
    <row r="306" spans="1:11" ht="15" x14ac:dyDescent="0.2">
      <c r="A306" s="358"/>
      <c r="B306" s="359"/>
      <c r="C306" s="359"/>
      <c r="D306" s="359"/>
      <c r="E306" s="359"/>
      <c r="F306" s="359"/>
      <c r="G306" s="359"/>
      <c r="H306" s="360"/>
      <c r="I306" s="17" t="s">
        <v>82</v>
      </c>
    </row>
    <row r="307" spans="1:11" x14ac:dyDescent="0.2">
      <c r="A307" s="18"/>
      <c r="B307" s="19"/>
      <c r="C307" s="20"/>
      <c r="D307" s="21"/>
      <c r="E307" s="22" t="s">
        <v>2</v>
      </c>
      <c r="F307" s="22"/>
      <c r="G307" s="23" t="s">
        <v>3</v>
      </c>
      <c r="H307" s="23"/>
      <c r="I307" s="24" t="s">
        <v>4</v>
      </c>
    </row>
    <row r="308" spans="1:11" x14ac:dyDescent="0.2">
      <c r="A308" s="66" t="s">
        <v>5</v>
      </c>
      <c r="B308" s="67"/>
      <c r="C308" s="20"/>
      <c r="D308" s="22" t="s">
        <v>6</v>
      </c>
      <c r="E308" s="26" t="s">
        <v>7</v>
      </c>
      <c r="F308" s="22" t="s">
        <v>8</v>
      </c>
      <c r="G308" s="26" t="s">
        <v>7</v>
      </c>
      <c r="H308" s="28" t="s">
        <v>9</v>
      </c>
      <c r="I308" s="22" t="s">
        <v>10</v>
      </c>
    </row>
    <row r="309" spans="1:11" x14ac:dyDescent="0.2">
      <c r="A309" s="107" t="s">
        <v>54</v>
      </c>
      <c r="B309" s="90" t="s">
        <v>48</v>
      </c>
      <c r="C309" s="91"/>
      <c r="D309" s="32">
        <v>0</v>
      </c>
      <c r="E309" s="32">
        <v>0.33</v>
      </c>
      <c r="F309" s="32">
        <v>0.67</v>
      </c>
      <c r="G309" s="32">
        <v>92.16</v>
      </c>
      <c r="H309" s="32">
        <v>16.71</v>
      </c>
      <c r="I309" s="32">
        <v>0</v>
      </c>
      <c r="K309" s="113"/>
    </row>
    <row r="310" spans="1:11" x14ac:dyDescent="0.2">
      <c r="A310" s="104" t="s">
        <v>57</v>
      </c>
      <c r="B310" s="92" t="s">
        <v>51</v>
      </c>
      <c r="C310" s="32"/>
      <c r="D310" s="32">
        <v>0</v>
      </c>
      <c r="E310" s="32">
        <v>0.33</v>
      </c>
      <c r="F310" s="32">
        <v>0.67</v>
      </c>
      <c r="G310" s="32">
        <v>4.7</v>
      </c>
      <c r="H310" s="32"/>
      <c r="I310" s="32">
        <v>0</v>
      </c>
    </row>
    <row r="311" spans="1:11" x14ac:dyDescent="0.2">
      <c r="A311" s="104" t="s">
        <v>80</v>
      </c>
      <c r="B311" s="92" t="s">
        <v>78</v>
      </c>
      <c r="C311" s="32"/>
      <c r="D311" s="32">
        <v>0</v>
      </c>
      <c r="E311" s="32">
        <v>1</v>
      </c>
      <c r="F311" s="32"/>
      <c r="G311" s="32">
        <v>20.38</v>
      </c>
      <c r="H311" s="32"/>
      <c r="I311" s="32">
        <v>0</v>
      </c>
    </row>
    <row r="312" spans="1:11" x14ac:dyDescent="0.2">
      <c r="A312" s="104" t="s">
        <v>81</v>
      </c>
      <c r="B312" s="92" t="s">
        <v>79</v>
      </c>
      <c r="C312" s="32"/>
      <c r="D312" s="32">
        <v>1</v>
      </c>
      <c r="E312" s="32">
        <v>1</v>
      </c>
      <c r="F312" s="32"/>
      <c r="G312" s="32">
        <v>165.5</v>
      </c>
      <c r="H312" s="32">
        <v>20.67</v>
      </c>
      <c r="I312" s="32">
        <v>165.5</v>
      </c>
    </row>
    <row r="313" spans="1:11" x14ac:dyDescent="0.2">
      <c r="A313" s="29"/>
      <c r="B313" s="30"/>
      <c r="C313" s="31"/>
      <c r="D313" s="32"/>
      <c r="E313" s="32"/>
      <c r="F313" s="32"/>
      <c r="G313" s="32"/>
      <c r="H313" s="32"/>
      <c r="I313" s="32"/>
    </row>
    <row r="314" spans="1:11" x14ac:dyDescent="0.2">
      <c r="A314" s="29"/>
      <c r="B314" s="30"/>
      <c r="C314" s="31"/>
      <c r="D314" s="32"/>
      <c r="E314" s="32"/>
      <c r="F314" s="32"/>
      <c r="G314" s="32"/>
      <c r="H314" s="32"/>
      <c r="I314" s="32"/>
    </row>
    <row r="315" spans="1:11" x14ac:dyDescent="0.2">
      <c r="A315" s="29"/>
      <c r="B315" s="30"/>
      <c r="C315" s="31"/>
      <c r="D315" s="32"/>
      <c r="E315" s="32"/>
      <c r="F315" s="32"/>
      <c r="G315" s="32"/>
      <c r="H315" s="32"/>
      <c r="I315" s="32"/>
    </row>
    <row r="316" spans="1:11" x14ac:dyDescent="0.2">
      <c r="A316" s="29"/>
      <c r="B316" s="30"/>
      <c r="C316" s="31"/>
      <c r="D316" s="32"/>
      <c r="E316" s="32"/>
      <c r="F316" s="32"/>
      <c r="G316" s="32"/>
      <c r="H316" s="32"/>
      <c r="I316" s="32"/>
    </row>
    <row r="317" spans="1:11" x14ac:dyDescent="0.2">
      <c r="A317" s="29"/>
      <c r="B317" s="30"/>
      <c r="C317" s="31"/>
      <c r="D317" s="32"/>
      <c r="E317" s="32"/>
      <c r="F317" s="32"/>
      <c r="G317" s="32"/>
      <c r="H317" s="32"/>
      <c r="I317" s="32"/>
    </row>
    <row r="318" spans="1:11" x14ac:dyDescent="0.2">
      <c r="A318" s="105"/>
      <c r="B318" s="106"/>
      <c r="C318" s="96"/>
      <c r="D318" s="32"/>
      <c r="E318" s="32"/>
      <c r="F318" s="32"/>
      <c r="G318" s="32"/>
      <c r="H318" s="32"/>
      <c r="I318" s="32"/>
    </row>
    <row r="319" spans="1:11" x14ac:dyDescent="0.2">
      <c r="A319" s="78" t="s">
        <v>11</v>
      </c>
      <c r="B319" s="28"/>
      <c r="C319" s="28"/>
      <c r="D319" s="35"/>
      <c r="E319" s="35"/>
      <c r="F319" s="36"/>
      <c r="G319" s="36"/>
      <c r="H319" s="36"/>
      <c r="I319" s="37">
        <f>SUM(I309:I318)</f>
        <v>165.5</v>
      </c>
    </row>
    <row r="320" spans="1:11" x14ac:dyDescent="0.2">
      <c r="A320" s="18"/>
      <c r="B320" s="19"/>
      <c r="C320" s="19"/>
      <c r="D320" s="38"/>
      <c r="E320" s="39"/>
      <c r="F320" s="19"/>
      <c r="G320" s="66" t="s">
        <v>12</v>
      </c>
      <c r="H320" s="67"/>
      <c r="I320" s="42" t="s">
        <v>4</v>
      </c>
    </row>
    <row r="321" spans="1:9" x14ac:dyDescent="0.2">
      <c r="A321" s="25" t="s">
        <v>13</v>
      </c>
      <c r="B321" s="26"/>
      <c r="C321" s="26"/>
      <c r="D321" s="26"/>
      <c r="E321" s="22" t="s">
        <v>14</v>
      </c>
      <c r="F321" s="93" t="s">
        <v>6</v>
      </c>
      <c r="G321" s="25" t="s">
        <v>39</v>
      </c>
      <c r="H321" s="26"/>
      <c r="I321" s="43" t="s">
        <v>10</v>
      </c>
    </row>
    <row r="322" spans="1:9" x14ac:dyDescent="0.2">
      <c r="A322" s="104" t="s">
        <v>61</v>
      </c>
      <c r="B322" s="92" t="s">
        <v>60</v>
      </c>
      <c r="C322" s="30"/>
      <c r="D322" s="79"/>
      <c r="E322" s="32"/>
      <c r="F322" s="80">
        <v>1</v>
      </c>
      <c r="G322" s="81">
        <v>47.06</v>
      </c>
      <c r="H322" s="45"/>
      <c r="I322" s="46">
        <f>F322*G322</f>
        <v>47.06</v>
      </c>
    </row>
    <row r="323" spans="1:9" x14ac:dyDescent="0.2">
      <c r="A323" s="104" t="s">
        <v>37</v>
      </c>
      <c r="B323" s="92" t="s">
        <v>27</v>
      </c>
      <c r="C323" s="30"/>
      <c r="D323" s="56"/>
      <c r="E323" s="32"/>
      <c r="F323" s="82">
        <v>3</v>
      </c>
      <c r="G323" s="81">
        <v>12.31</v>
      </c>
      <c r="H323" s="45"/>
      <c r="I323" s="46">
        <f>F323*G323</f>
        <v>36.93</v>
      </c>
    </row>
    <row r="324" spans="1:9" x14ac:dyDescent="0.2">
      <c r="A324" s="18"/>
      <c r="B324" s="30"/>
      <c r="C324" s="30"/>
      <c r="D324" s="56"/>
      <c r="E324" s="32"/>
      <c r="F324" s="82"/>
      <c r="G324" s="81"/>
      <c r="H324" s="47"/>
      <c r="I324" s="46"/>
    </row>
    <row r="325" spans="1:9" x14ac:dyDescent="0.2">
      <c r="A325" s="18"/>
      <c r="B325" s="30"/>
      <c r="C325" s="30"/>
      <c r="D325" s="56"/>
      <c r="E325" s="32"/>
      <c r="F325" s="82"/>
      <c r="G325" s="83"/>
      <c r="H325" s="45"/>
      <c r="I325" s="46"/>
    </row>
    <row r="326" spans="1:9" x14ac:dyDescent="0.2">
      <c r="A326" s="29"/>
      <c r="B326" s="30"/>
      <c r="C326" s="30"/>
      <c r="D326" s="84"/>
      <c r="E326" s="32"/>
      <c r="F326" s="85"/>
      <c r="G326" s="83"/>
      <c r="H326" s="45"/>
      <c r="I326" s="46"/>
    </row>
    <row r="327" spans="1:9" x14ac:dyDescent="0.2">
      <c r="A327" s="29"/>
      <c r="B327" s="30"/>
      <c r="C327" s="30"/>
      <c r="D327" s="86"/>
      <c r="E327" s="32"/>
      <c r="F327" s="87"/>
      <c r="G327" s="83"/>
      <c r="H327" s="45"/>
      <c r="I327" s="46"/>
    </row>
    <row r="328" spans="1:9" x14ac:dyDescent="0.2">
      <c r="A328" s="34" t="s">
        <v>15</v>
      </c>
      <c r="B328" s="35"/>
      <c r="C328" s="35"/>
      <c r="D328" s="35"/>
      <c r="E328" s="35"/>
      <c r="F328" s="35"/>
      <c r="G328" s="35"/>
      <c r="H328" s="35"/>
      <c r="I328" s="51">
        <f>SUM(I322:I327)</f>
        <v>83.990000000000009</v>
      </c>
    </row>
    <row r="329" spans="1:9" x14ac:dyDescent="0.2">
      <c r="A329" s="34" t="s">
        <v>41</v>
      </c>
      <c r="B329" s="35"/>
      <c r="C329" s="35"/>
      <c r="D329" s="35"/>
      <c r="E329" s="35"/>
      <c r="F329" s="35"/>
      <c r="G329" s="74">
        <v>0.15509999999999999</v>
      </c>
      <c r="H329" s="35"/>
      <c r="I329" s="51">
        <f>G329*I328</f>
        <v>13.026849</v>
      </c>
    </row>
    <row r="330" spans="1:9" x14ac:dyDescent="0.2">
      <c r="A330" s="34" t="s">
        <v>42</v>
      </c>
      <c r="B330" s="35"/>
      <c r="C330" s="52">
        <v>1125</v>
      </c>
      <c r="D330" s="53"/>
      <c r="E330" s="35" t="s">
        <v>16</v>
      </c>
      <c r="F330" s="35"/>
      <c r="G330" s="35"/>
      <c r="H330" s="35"/>
      <c r="I330" s="51">
        <f>I329+I328+I319</f>
        <v>262.51684899999998</v>
      </c>
    </row>
    <row r="331" spans="1:9" x14ac:dyDescent="0.2">
      <c r="A331" s="34" t="s">
        <v>43</v>
      </c>
      <c r="B331" s="35"/>
      <c r="C331" s="35"/>
      <c r="D331" s="35"/>
      <c r="E331" s="35"/>
      <c r="F331" s="35"/>
      <c r="G331" s="35"/>
      <c r="H331" s="35"/>
      <c r="I331" s="112">
        <f>I330/C330</f>
        <v>0.23334831022222222</v>
      </c>
    </row>
    <row r="332" spans="1:9" x14ac:dyDescent="0.2">
      <c r="A332" s="18"/>
      <c r="B332" s="19"/>
      <c r="C332" s="19"/>
      <c r="D332" s="21"/>
      <c r="E332" s="19"/>
      <c r="F332" s="19"/>
      <c r="G332" s="54"/>
      <c r="H332" s="55"/>
      <c r="I332" s="42" t="s">
        <v>4</v>
      </c>
    </row>
    <row r="333" spans="1:9" x14ac:dyDescent="0.2">
      <c r="A333" s="25" t="s">
        <v>17</v>
      </c>
      <c r="B333" s="26"/>
      <c r="C333" s="26"/>
      <c r="D333" s="23" t="s">
        <v>1</v>
      </c>
      <c r="E333" s="26" t="s">
        <v>4</v>
      </c>
      <c r="F333" s="43"/>
      <c r="G333" s="25" t="s">
        <v>18</v>
      </c>
      <c r="H333" s="43"/>
      <c r="I333" s="43" t="s">
        <v>19</v>
      </c>
    </row>
    <row r="334" spans="1:9" x14ac:dyDescent="0.2">
      <c r="A334" s="18"/>
      <c r="B334" s="30"/>
      <c r="C334" s="30"/>
      <c r="D334" s="56"/>
      <c r="E334" s="88"/>
      <c r="F334" s="58"/>
      <c r="G334" s="89"/>
      <c r="H334" s="60"/>
      <c r="I334" s="46"/>
    </row>
    <row r="335" spans="1:9" x14ac:dyDescent="0.2">
      <c r="A335" s="18"/>
      <c r="B335" s="30"/>
      <c r="C335" s="30"/>
      <c r="D335" s="56"/>
      <c r="E335" s="89"/>
      <c r="F335" s="58"/>
      <c r="G335" s="89"/>
      <c r="H335" s="60"/>
      <c r="I335" s="46"/>
    </row>
    <row r="336" spans="1:9" x14ac:dyDescent="0.2">
      <c r="A336" s="18"/>
      <c r="B336" s="30"/>
      <c r="C336" s="30"/>
      <c r="D336" s="56"/>
      <c r="E336" s="89"/>
      <c r="F336" s="58"/>
      <c r="G336" s="89"/>
      <c r="H336" s="60"/>
      <c r="I336" s="46"/>
    </row>
    <row r="337" spans="1:9" x14ac:dyDescent="0.2">
      <c r="A337" s="29"/>
      <c r="B337" s="30"/>
      <c r="C337" s="30"/>
      <c r="D337" s="56"/>
      <c r="E337" s="62"/>
      <c r="F337" s="58"/>
      <c r="G337" s="59"/>
      <c r="H337" s="60"/>
      <c r="I337" s="46"/>
    </row>
    <row r="338" spans="1:9" x14ac:dyDescent="0.2">
      <c r="A338" s="29"/>
      <c r="B338" s="30"/>
      <c r="C338" s="30"/>
      <c r="D338" s="56"/>
      <c r="E338" s="62"/>
      <c r="F338" s="58"/>
      <c r="G338" s="64"/>
      <c r="H338" s="65"/>
      <c r="I338" s="46"/>
    </row>
    <row r="339" spans="1:9" x14ac:dyDescent="0.2">
      <c r="A339" s="34" t="s">
        <v>20</v>
      </c>
      <c r="B339" s="35"/>
      <c r="C339" s="35"/>
      <c r="D339" s="35"/>
      <c r="E339" s="35"/>
      <c r="F339" s="35"/>
      <c r="G339" s="35"/>
      <c r="H339" s="35"/>
      <c r="I339" s="51">
        <f>SUM(I334:I338)</f>
        <v>0</v>
      </c>
    </row>
    <row r="340" spans="1:9" x14ac:dyDescent="0.2">
      <c r="A340" s="66"/>
      <c r="B340" s="67"/>
      <c r="C340" s="24"/>
      <c r="D340" s="24"/>
      <c r="E340" s="67"/>
      <c r="F340" s="42"/>
      <c r="G340" s="40"/>
      <c r="H340" s="41"/>
      <c r="I340" s="42" t="s">
        <v>4</v>
      </c>
    </row>
    <row r="341" spans="1:9" x14ac:dyDescent="0.2">
      <c r="A341" s="25" t="s">
        <v>21</v>
      </c>
      <c r="B341" s="26"/>
      <c r="C341" s="22" t="s">
        <v>22</v>
      </c>
      <c r="D341" s="22" t="s">
        <v>23</v>
      </c>
      <c r="E341" s="26" t="s">
        <v>4</v>
      </c>
      <c r="F341" s="43"/>
      <c r="G341" s="25" t="s">
        <v>18</v>
      </c>
      <c r="H341" s="43"/>
      <c r="I341" s="43" t="s">
        <v>19</v>
      </c>
    </row>
    <row r="342" spans="1:9" x14ac:dyDescent="0.2">
      <c r="A342" s="29"/>
      <c r="B342" s="30"/>
      <c r="C342" s="56"/>
      <c r="D342" s="56"/>
      <c r="E342" s="68"/>
      <c r="F342" s="69"/>
      <c r="G342" s="59"/>
      <c r="H342" s="70"/>
      <c r="I342" s="46"/>
    </row>
    <row r="343" spans="1:9" x14ac:dyDescent="0.2">
      <c r="A343" s="29"/>
      <c r="B343" s="30"/>
      <c r="C343" s="56"/>
      <c r="D343" s="56"/>
      <c r="E343" s="68"/>
      <c r="F343" s="69"/>
      <c r="G343" s="59"/>
      <c r="H343" s="70"/>
      <c r="I343" s="46"/>
    </row>
    <row r="344" spans="1:9" x14ac:dyDescent="0.2">
      <c r="A344" s="29"/>
      <c r="B344" s="30"/>
      <c r="C344" s="56"/>
      <c r="D344" s="56"/>
      <c r="E344" s="68"/>
      <c r="F344" s="69"/>
      <c r="G344" s="59"/>
      <c r="H344" s="70"/>
      <c r="I344" s="46"/>
    </row>
    <row r="345" spans="1:9" x14ac:dyDescent="0.2">
      <c r="A345" s="34" t="s">
        <v>24</v>
      </c>
      <c r="B345" s="108"/>
      <c r="C345" s="97"/>
      <c r="D345" s="97"/>
      <c r="E345" s="109"/>
      <c r="F345" s="109"/>
      <c r="G345" s="110"/>
      <c r="H345" s="110"/>
      <c r="I345" s="51"/>
    </row>
    <row r="346" spans="1:9" x14ac:dyDescent="0.2">
      <c r="A346" s="66"/>
      <c r="B346" s="67"/>
      <c r="C346" s="40"/>
      <c r="D346" s="41"/>
      <c r="E346" s="67"/>
      <c r="F346" s="42"/>
      <c r="G346" s="66"/>
      <c r="H346" s="42"/>
      <c r="I346" s="42" t="s">
        <v>4</v>
      </c>
    </row>
    <row r="347" spans="1:9" x14ac:dyDescent="0.2">
      <c r="A347" s="25" t="s">
        <v>63</v>
      </c>
      <c r="B347" s="26"/>
      <c r="C347" s="66" t="s">
        <v>66</v>
      </c>
      <c r="D347" s="42"/>
      <c r="E347" s="26" t="s">
        <v>1</v>
      </c>
      <c r="F347" s="43"/>
      <c r="G347" s="25" t="s">
        <v>65</v>
      </c>
      <c r="H347" s="43"/>
      <c r="I347" s="43" t="s">
        <v>19</v>
      </c>
    </row>
    <row r="348" spans="1:9" x14ac:dyDescent="0.2">
      <c r="A348" s="29"/>
      <c r="B348" s="30"/>
      <c r="C348" s="344"/>
      <c r="D348" s="345"/>
      <c r="E348" s="346"/>
      <c r="F348" s="347"/>
      <c r="G348" s="350"/>
      <c r="H348" s="351"/>
      <c r="I348" s="46"/>
    </row>
    <row r="349" spans="1:9" x14ac:dyDescent="0.2">
      <c r="A349" s="29"/>
      <c r="B349" s="30"/>
      <c r="C349" s="98"/>
      <c r="D349" s="71"/>
      <c r="E349" s="68"/>
      <c r="F349" s="69"/>
      <c r="G349" s="59"/>
      <c r="H349" s="70"/>
      <c r="I349" s="46"/>
    </row>
    <row r="350" spans="1:9" x14ac:dyDescent="0.2">
      <c r="A350" s="29"/>
      <c r="B350" s="30"/>
      <c r="C350" s="98"/>
      <c r="D350" s="71"/>
      <c r="E350" s="68"/>
      <c r="F350" s="69"/>
      <c r="G350" s="59"/>
      <c r="H350" s="70"/>
      <c r="I350" s="46"/>
    </row>
    <row r="351" spans="1:9" x14ac:dyDescent="0.2">
      <c r="A351" s="29"/>
      <c r="B351" s="30"/>
      <c r="C351" s="99"/>
      <c r="D351" s="111"/>
      <c r="E351" s="68"/>
      <c r="F351" s="69"/>
      <c r="G351" s="64"/>
      <c r="H351" s="72"/>
      <c r="I351" s="46"/>
    </row>
    <row r="352" spans="1:9" x14ac:dyDescent="0.2">
      <c r="A352" s="34" t="s">
        <v>62</v>
      </c>
      <c r="B352" s="35"/>
      <c r="C352" s="28"/>
      <c r="D352" s="28"/>
      <c r="E352" s="36"/>
      <c r="F352" s="36"/>
      <c r="G352" s="36"/>
      <c r="H352" s="36"/>
      <c r="I352" s="51"/>
    </row>
    <row r="353" spans="1:9" x14ac:dyDescent="0.2">
      <c r="A353" s="54"/>
      <c r="B353" s="38"/>
      <c r="C353" s="38"/>
      <c r="D353" s="38"/>
      <c r="E353" s="90"/>
      <c r="F353" s="90"/>
      <c r="G353" s="90"/>
      <c r="H353" s="90"/>
      <c r="I353" s="91"/>
    </row>
    <row r="354" spans="1:9" x14ac:dyDescent="0.2">
      <c r="A354" s="18"/>
      <c r="B354" s="19"/>
      <c r="C354" s="19"/>
      <c r="D354" s="19"/>
      <c r="E354" s="92"/>
      <c r="F354" s="92"/>
      <c r="G354" s="92"/>
      <c r="H354" s="92"/>
      <c r="I354" s="32"/>
    </row>
    <row r="355" spans="1:9" x14ac:dyDescent="0.2">
      <c r="A355" s="34" t="s">
        <v>25</v>
      </c>
      <c r="B355" s="35"/>
      <c r="C355" s="35"/>
      <c r="D355" s="35"/>
      <c r="E355" s="36"/>
      <c r="F355" s="36"/>
      <c r="G355" s="36"/>
      <c r="H355" s="36"/>
      <c r="I355" s="73">
        <f>I331+I339+I352</f>
        <v>0.23334831022222222</v>
      </c>
    </row>
    <row r="356" spans="1:9" x14ac:dyDescent="0.2">
      <c r="A356" s="34" t="s">
        <v>26</v>
      </c>
      <c r="B356" s="35"/>
      <c r="C356" s="35"/>
      <c r="D356" s="74">
        <v>0.35759999999999997</v>
      </c>
      <c r="E356" s="36"/>
      <c r="F356" s="36"/>
      <c r="G356" s="36"/>
      <c r="H356" s="36"/>
      <c r="I356" s="73">
        <f>I355*D356</f>
        <v>8.3445355735466659E-2</v>
      </c>
    </row>
    <row r="357" spans="1:9" x14ac:dyDescent="0.2">
      <c r="A357" s="34"/>
      <c r="B357" s="35"/>
      <c r="C357" s="35"/>
      <c r="D357" s="35"/>
      <c r="E357" s="36"/>
      <c r="F357" s="36"/>
      <c r="G357" s="36"/>
      <c r="H357" s="36"/>
      <c r="I357" s="73">
        <f>ROUND(SUM(I355:I356),2)</f>
        <v>0.32</v>
      </c>
    </row>
  </sheetData>
  <mergeCells count="18">
    <mergeCell ref="A5:I5"/>
    <mergeCell ref="G198:H198"/>
    <mergeCell ref="A7:H8"/>
    <mergeCell ref="A80:H81"/>
    <mergeCell ref="A230:H231"/>
    <mergeCell ref="C118:D118"/>
    <mergeCell ref="E118:F118"/>
    <mergeCell ref="G118:H118"/>
    <mergeCell ref="A155:H156"/>
    <mergeCell ref="C198:D198"/>
    <mergeCell ref="E198:F198"/>
    <mergeCell ref="A305:H306"/>
    <mergeCell ref="C348:D348"/>
    <mergeCell ref="E348:F348"/>
    <mergeCell ref="G348:H348"/>
    <mergeCell ref="C273:D273"/>
    <mergeCell ref="E273:F273"/>
    <mergeCell ref="G273:H273"/>
  </mergeCells>
  <pageMargins left="0.78740157499999996" right="0.78740157499999996" top="0.984251969" bottom="0.984251969" header="0.49212598499999999" footer="0.49212598499999999"/>
  <pageSetup paperSize="9" scale="75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PBrush" shapeId="2049" r:id="rId4">
          <objectPr defaultSize="0" autoPict="0" r:id="rId5">
            <anchor moveWithCells="1" sizeWithCells="1">
              <from>
                <xdr:col>0</xdr:col>
                <xdr:colOff>0</xdr:colOff>
                <xdr:row>56</xdr:row>
                <xdr:rowOff>0</xdr:rowOff>
              </from>
              <to>
                <xdr:col>1</xdr:col>
                <xdr:colOff>438150</xdr:colOff>
                <xdr:row>56</xdr:row>
                <xdr:rowOff>0</xdr:rowOff>
              </to>
            </anchor>
          </objectPr>
        </oleObject>
      </mc:Choice>
      <mc:Fallback>
        <oleObject progId="PBrush" shapeId="2049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223"/>
  <sheetViews>
    <sheetView workbookViewId="0">
      <selection activeCell="B158" sqref="B158"/>
    </sheetView>
  </sheetViews>
  <sheetFormatPr defaultColWidth="9.140625" defaultRowHeight="12.75" x14ac:dyDescent="0.2"/>
  <cols>
    <col min="1" max="1" width="9.28515625" style="2" customWidth="1"/>
    <col min="2" max="2" width="34.7109375" style="2" customWidth="1"/>
    <col min="3" max="3" width="25.28515625" style="2" customWidth="1"/>
    <col min="4" max="4" width="8.7109375" style="2" customWidth="1"/>
    <col min="5" max="5" width="13.42578125" style="2" customWidth="1"/>
    <col min="6" max="6" width="11.28515625" style="2" customWidth="1"/>
    <col min="7" max="7" width="12.42578125" style="2" customWidth="1"/>
    <col min="8" max="8" width="10.7109375" style="2" customWidth="1"/>
    <col min="9" max="9" width="13.85546875" style="2" bestFit="1" customWidth="1"/>
    <col min="10" max="10" width="10.28515625" style="2" bestFit="1" customWidth="1"/>
    <col min="11" max="11" width="10.140625" style="2" bestFit="1" customWidth="1"/>
    <col min="12" max="12" width="10.28515625" style="2" bestFit="1" customWidth="1"/>
    <col min="13" max="16384" width="9.140625" style="2"/>
  </cols>
  <sheetData>
    <row r="1" spans="1:10" ht="18" x14ac:dyDescent="0.2">
      <c r="A1" s="321" t="s">
        <v>74</v>
      </c>
      <c r="B1" s="322"/>
      <c r="C1" s="322"/>
      <c r="D1" s="322"/>
      <c r="E1" s="322"/>
      <c r="F1" s="322"/>
      <c r="G1" s="322"/>
      <c r="H1" s="322"/>
      <c r="I1" s="323"/>
      <c r="J1" s="1"/>
    </row>
    <row r="2" spans="1:10" x14ac:dyDescent="0.2">
      <c r="A2" s="324" t="s">
        <v>75</v>
      </c>
      <c r="B2" s="308"/>
      <c r="C2" s="308"/>
      <c r="D2" s="308"/>
      <c r="E2" s="308"/>
      <c r="F2" s="308"/>
      <c r="G2" s="308"/>
      <c r="H2" s="308"/>
      <c r="I2" s="325"/>
      <c r="J2" s="3"/>
    </row>
    <row r="3" spans="1:10" x14ac:dyDescent="0.2">
      <c r="A3" s="324" t="s">
        <v>76</v>
      </c>
      <c r="B3" s="326"/>
      <c r="C3" s="326"/>
      <c r="D3" s="326"/>
      <c r="E3" s="326"/>
      <c r="F3" s="326"/>
      <c r="G3" s="326"/>
      <c r="H3" s="326"/>
      <c r="I3" s="327"/>
      <c r="J3" s="4"/>
    </row>
    <row r="4" spans="1:10" x14ac:dyDescent="0.2">
      <c r="A4" s="5"/>
      <c r="B4" s="6"/>
      <c r="C4" s="7"/>
      <c r="D4" s="8"/>
      <c r="E4" s="8"/>
      <c r="F4" s="8"/>
      <c r="G4" s="8"/>
      <c r="H4" s="8"/>
      <c r="I4" s="9"/>
      <c r="J4" s="8"/>
    </row>
    <row r="5" spans="1:10" ht="15.75" x14ac:dyDescent="0.2">
      <c r="A5" s="328" t="s">
        <v>0</v>
      </c>
      <c r="B5" s="329"/>
      <c r="C5" s="329"/>
      <c r="D5" s="329"/>
      <c r="E5" s="329"/>
      <c r="F5" s="329"/>
      <c r="G5" s="329"/>
      <c r="H5" s="329"/>
      <c r="I5" s="330"/>
      <c r="J5" s="10"/>
    </row>
    <row r="6" spans="1:10" x14ac:dyDescent="0.2">
      <c r="A6" s="11"/>
      <c r="B6" s="12"/>
      <c r="C6" s="13"/>
      <c r="D6" s="13"/>
      <c r="E6" s="13"/>
      <c r="F6" s="13"/>
      <c r="G6" s="13"/>
      <c r="H6" s="13"/>
      <c r="I6" s="14"/>
      <c r="J6" s="15"/>
    </row>
    <row r="7" spans="1:10" x14ac:dyDescent="0.2">
      <c r="A7" s="334" t="s">
        <v>45</v>
      </c>
      <c r="B7" s="335"/>
      <c r="C7" s="335"/>
      <c r="D7" s="335"/>
      <c r="E7" s="335"/>
      <c r="F7" s="335"/>
      <c r="G7" s="335"/>
      <c r="H7" s="336"/>
      <c r="I7" s="16" t="s">
        <v>1</v>
      </c>
    </row>
    <row r="8" spans="1:10" ht="15" x14ac:dyDescent="0.2">
      <c r="A8" s="358"/>
      <c r="B8" s="359"/>
      <c r="C8" s="359"/>
      <c r="D8" s="359"/>
      <c r="E8" s="359"/>
      <c r="F8" s="359"/>
      <c r="G8" s="359"/>
      <c r="H8" s="360"/>
      <c r="I8" s="17" t="s">
        <v>29</v>
      </c>
    </row>
    <row r="9" spans="1:10" x14ac:dyDescent="0.2">
      <c r="A9" s="18"/>
      <c r="B9" s="54"/>
      <c r="C9" s="55"/>
      <c r="D9" s="21"/>
      <c r="E9" s="22" t="s">
        <v>2</v>
      </c>
      <c r="F9" s="22"/>
      <c r="G9" s="23" t="s">
        <v>3</v>
      </c>
      <c r="H9" s="23"/>
      <c r="I9" s="24" t="s">
        <v>4</v>
      </c>
    </row>
    <row r="10" spans="1:10" x14ac:dyDescent="0.2">
      <c r="A10" s="66"/>
      <c r="B10" s="25" t="s">
        <v>5</v>
      </c>
      <c r="C10" s="27"/>
      <c r="D10" s="22" t="s">
        <v>6</v>
      </c>
      <c r="E10" s="26" t="s">
        <v>7</v>
      </c>
      <c r="F10" s="22" t="s">
        <v>8</v>
      </c>
      <c r="G10" s="26" t="s">
        <v>7</v>
      </c>
      <c r="H10" s="28" t="s">
        <v>9</v>
      </c>
      <c r="I10" s="22" t="s">
        <v>10</v>
      </c>
    </row>
    <row r="11" spans="1:10" x14ac:dyDescent="0.2">
      <c r="A11" s="107" t="s">
        <v>33</v>
      </c>
      <c r="B11" s="90" t="s">
        <v>30</v>
      </c>
      <c r="C11" s="91"/>
      <c r="D11" s="32">
        <v>1</v>
      </c>
      <c r="E11" s="32">
        <v>0.18</v>
      </c>
      <c r="F11" s="32">
        <v>0.82</v>
      </c>
      <c r="G11" s="32">
        <v>259.06</v>
      </c>
      <c r="H11" s="32">
        <v>24.63</v>
      </c>
      <c r="I11" s="32">
        <v>66.83</v>
      </c>
    </row>
    <row r="12" spans="1:10" x14ac:dyDescent="0.2">
      <c r="A12" s="104" t="s">
        <v>33</v>
      </c>
      <c r="B12" s="92" t="s">
        <v>30</v>
      </c>
      <c r="C12" s="32"/>
      <c r="D12" s="32">
        <v>2</v>
      </c>
      <c r="E12" s="32">
        <v>1</v>
      </c>
      <c r="F12" s="32"/>
      <c r="G12" s="32">
        <v>20.38</v>
      </c>
      <c r="H12" s="32"/>
      <c r="I12" s="32">
        <v>40.76</v>
      </c>
    </row>
    <row r="13" spans="1:10" x14ac:dyDescent="0.2">
      <c r="A13" s="104" t="s">
        <v>34</v>
      </c>
      <c r="B13" s="92" t="s">
        <v>31</v>
      </c>
      <c r="C13" s="32"/>
      <c r="D13" s="32">
        <v>1</v>
      </c>
      <c r="E13" s="32">
        <v>1</v>
      </c>
      <c r="F13" s="32"/>
      <c r="G13" s="32">
        <v>39.340000000000003</v>
      </c>
      <c r="H13" s="32">
        <v>25.51</v>
      </c>
      <c r="I13" s="32">
        <v>39.340000000000003</v>
      </c>
    </row>
    <row r="14" spans="1:10" x14ac:dyDescent="0.2">
      <c r="A14" s="104" t="s">
        <v>35</v>
      </c>
      <c r="B14" s="92" t="s">
        <v>32</v>
      </c>
      <c r="C14" s="32"/>
      <c r="D14" s="32">
        <v>1</v>
      </c>
      <c r="E14" s="32">
        <v>1</v>
      </c>
      <c r="F14" s="32"/>
      <c r="G14" s="32">
        <v>80.23</v>
      </c>
      <c r="H14" s="32"/>
      <c r="I14" s="32">
        <v>80.23</v>
      </c>
    </row>
    <row r="15" spans="1:10" x14ac:dyDescent="0.2">
      <c r="A15" s="29"/>
      <c r="B15" s="30"/>
      <c r="C15" s="31"/>
      <c r="D15" s="32"/>
      <c r="E15" s="32"/>
      <c r="F15" s="32"/>
      <c r="G15" s="32"/>
      <c r="H15" s="32"/>
      <c r="I15" s="32"/>
    </row>
    <row r="16" spans="1:10" x14ac:dyDescent="0.2">
      <c r="A16" s="29"/>
      <c r="B16" s="30"/>
      <c r="C16" s="31"/>
      <c r="D16" s="32"/>
      <c r="E16" s="32"/>
      <c r="F16" s="32"/>
      <c r="G16" s="32"/>
      <c r="H16" s="32"/>
      <c r="I16" s="32"/>
    </row>
    <row r="17" spans="1:9" x14ac:dyDescent="0.2">
      <c r="A17" s="29"/>
      <c r="B17" s="30"/>
      <c r="C17" s="31"/>
      <c r="D17" s="32"/>
      <c r="E17" s="32"/>
      <c r="F17" s="32"/>
      <c r="G17" s="32"/>
      <c r="H17" s="32"/>
      <c r="I17" s="32"/>
    </row>
    <row r="18" spans="1:9" x14ac:dyDescent="0.2">
      <c r="A18" s="29"/>
      <c r="B18" s="30"/>
      <c r="C18" s="31"/>
      <c r="D18" s="32"/>
      <c r="E18" s="32"/>
      <c r="F18" s="32"/>
      <c r="G18" s="32"/>
      <c r="H18" s="32"/>
      <c r="I18" s="32"/>
    </row>
    <row r="19" spans="1:9" x14ac:dyDescent="0.2">
      <c r="A19" s="29"/>
      <c r="B19" s="30"/>
      <c r="C19" s="31"/>
      <c r="D19" s="32"/>
      <c r="E19" s="32"/>
      <c r="F19" s="32"/>
      <c r="G19" s="32"/>
      <c r="H19" s="32"/>
      <c r="I19" s="32"/>
    </row>
    <row r="20" spans="1:9" x14ac:dyDescent="0.2">
      <c r="A20" s="105"/>
      <c r="B20" s="106"/>
      <c r="C20" s="96"/>
      <c r="D20" s="32"/>
      <c r="E20" s="32"/>
      <c r="F20" s="32"/>
      <c r="G20" s="32"/>
      <c r="H20" s="32"/>
      <c r="I20" s="32"/>
    </row>
    <row r="21" spans="1:9" x14ac:dyDescent="0.2">
      <c r="A21" s="78" t="s">
        <v>11</v>
      </c>
      <c r="B21" s="28"/>
      <c r="C21" s="28"/>
      <c r="D21" s="35"/>
      <c r="E21" s="35"/>
      <c r="F21" s="36"/>
      <c r="G21" s="36"/>
      <c r="H21" s="36"/>
      <c r="I21" s="37">
        <f>SUM(I11:I20)</f>
        <v>227.16000000000003</v>
      </c>
    </row>
    <row r="22" spans="1:9" x14ac:dyDescent="0.2">
      <c r="A22" s="18"/>
      <c r="B22" s="19"/>
      <c r="C22" s="19"/>
      <c r="D22" s="38"/>
      <c r="E22" s="39"/>
      <c r="F22" s="19"/>
      <c r="G22" s="40" t="s">
        <v>12</v>
      </c>
      <c r="H22" s="41"/>
      <c r="I22" s="42" t="s">
        <v>4</v>
      </c>
    </row>
    <row r="23" spans="1:9" x14ac:dyDescent="0.2">
      <c r="A23" s="66" t="s">
        <v>13</v>
      </c>
      <c r="B23" s="67"/>
      <c r="C23" s="67"/>
      <c r="D23" s="67"/>
      <c r="E23" s="22" t="s">
        <v>14</v>
      </c>
      <c r="F23" s="28" t="s">
        <v>6</v>
      </c>
      <c r="G23" s="25" t="s">
        <v>39</v>
      </c>
      <c r="H23" s="43"/>
      <c r="I23" s="43" t="s">
        <v>10</v>
      </c>
    </row>
    <row r="24" spans="1:9" x14ac:dyDescent="0.2">
      <c r="A24" s="102"/>
      <c r="B24" s="103"/>
      <c r="C24" s="103"/>
      <c r="D24" s="95"/>
      <c r="E24" s="32"/>
      <c r="F24" s="32"/>
      <c r="G24" s="44"/>
      <c r="H24" s="45"/>
      <c r="I24" s="46"/>
    </row>
    <row r="25" spans="1:9" x14ac:dyDescent="0.2">
      <c r="A25" s="104" t="s">
        <v>36</v>
      </c>
      <c r="B25" s="92" t="s">
        <v>38</v>
      </c>
      <c r="C25" s="92"/>
      <c r="D25" s="31"/>
      <c r="E25" s="32"/>
      <c r="F25" s="32">
        <v>1</v>
      </c>
      <c r="G25" s="44">
        <v>33.42</v>
      </c>
      <c r="H25" s="45"/>
      <c r="I25" s="46">
        <f>F25*G25</f>
        <v>33.42</v>
      </c>
    </row>
    <row r="26" spans="1:9" x14ac:dyDescent="0.2">
      <c r="A26" s="104" t="s">
        <v>37</v>
      </c>
      <c r="B26" s="92" t="s">
        <v>27</v>
      </c>
      <c r="C26" s="92"/>
      <c r="D26" s="31"/>
      <c r="E26" s="32"/>
      <c r="F26" s="32">
        <v>6</v>
      </c>
      <c r="G26" s="44">
        <v>12.31</v>
      </c>
      <c r="H26" s="47"/>
      <c r="I26" s="46">
        <f>F26*G26</f>
        <v>73.86</v>
      </c>
    </row>
    <row r="27" spans="1:9" x14ac:dyDescent="0.2">
      <c r="A27" s="29"/>
      <c r="B27" s="30"/>
      <c r="C27" s="30"/>
      <c r="D27" s="31"/>
      <c r="E27" s="32"/>
      <c r="F27" s="32"/>
      <c r="G27" s="48"/>
      <c r="H27" s="45"/>
      <c r="I27" s="46"/>
    </row>
    <row r="28" spans="1:9" x14ac:dyDescent="0.2">
      <c r="A28" s="29"/>
      <c r="B28" s="30"/>
      <c r="C28" s="30"/>
      <c r="D28" s="31"/>
      <c r="E28" s="32"/>
      <c r="F28" s="32"/>
      <c r="G28" s="48"/>
      <c r="H28" s="45"/>
      <c r="I28" s="46"/>
    </row>
    <row r="29" spans="1:9" x14ac:dyDescent="0.2">
      <c r="A29" s="105"/>
      <c r="B29" s="106"/>
      <c r="C29" s="106"/>
      <c r="D29" s="96"/>
      <c r="E29" s="32"/>
      <c r="F29" s="32"/>
      <c r="G29" s="49"/>
      <c r="H29" s="50"/>
      <c r="I29" s="46"/>
    </row>
    <row r="30" spans="1:9" x14ac:dyDescent="0.2">
      <c r="A30" s="78" t="s">
        <v>15</v>
      </c>
      <c r="B30" s="28"/>
      <c r="C30" s="28"/>
      <c r="D30" s="28"/>
      <c r="E30" s="35"/>
      <c r="F30" s="35"/>
      <c r="G30" s="35"/>
      <c r="H30" s="35"/>
      <c r="I30" s="51">
        <f>SUM(I24:I29)</f>
        <v>107.28</v>
      </c>
    </row>
    <row r="31" spans="1:9" x14ac:dyDescent="0.2">
      <c r="A31" s="78" t="s">
        <v>41</v>
      </c>
      <c r="B31" s="28"/>
      <c r="C31" s="28"/>
      <c r="D31" s="28"/>
      <c r="E31" s="35" t="s">
        <v>40</v>
      </c>
      <c r="F31" s="35"/>
      <c r="G31" s="74">
        <v>0.15509999999999999</v>
      </c>
      <c r="H31" s="35"/>
      <c r="I31" s="51">
        <f>G31*I30</f>
        <v>16.639127999999999</v>
      </c>
    </row>
    <row r="32" spans="1:9" x14ac:dyDescent="0.2">
      <c r="A32" s="34" t="s">
        <v>42</v>
      </c>
      <c r="B32" s="35"/>
      <c r="C32" s="52">
        <v>22</v>
      </c>
      <c r="D32" s="53"/>
      <c r="E32" s="35" t="s">
        <v>16</v>
      </c>
      <c r="F32" s="35"/>
      <c r="G32" s="35"/>
      <c r="H32" s="35"/>
      <c r="I32" s="51">
        <f>I30+I21+I31</f>
        <v>351.07912800000008</v>
      </c>
    </row>
    <row r="33" spans="1:11" x14ac:dyDescent="0.2">
      <c r="A33" s="34" t="s">
        <v>44</v>
      </c>
      <c r="B33" s="35"/>
      <c r="C33" s="35"/>
      <c r="D33" s="35"/>
      <c r="E33" s="35"/>
      <c r="F33" s="35"/>
      <c r="G33" s="35"/>
      <c r="H33" s="35"/>
      <c r="I33" s="51">
        <f>I32/C32</f>
        <v>15.958142181818186</v>
      </c>
    </row>
    <row r="34" spans="1:11" x14ac:dyDescent="0.2">
      <c r="A34" s="18"/>
      <c r="B34" s="19"/>
      <c r="C34" s="19"/>
      <c r="D34" s="21"/>
      <c r="E34" s="19"/>
      <c r="F34" s="19"/>
      <c r="G34" s="54"/>
      <c r="H34" s="55"/>
      <c r="I34" s="42" t="s">
        <v>4</v>
      </c>
    </row>
    <row r="35" spans="1:11" x14ac:dyDescent="0.2">
      <c r="A35" s="25" t="s">
        <v>17</v>
      </c>
      <c r="B35" s="26"/>
      <c r="C35" s="26"/>
      <c r="D35" s="23" t="s">
        <v>1</v>
      </c>
      <c r="E35" s="26" t="s">
        <v>4</v>
      </c>
      <c r="F35" s="43"/>
      <c r="G35" s="25" t="s">
        <v>18</v>
      </c>
      <c r="H35" s="43"/>
      <c r="I35" s="43" t="s">
        <v>19</v>
      </c>
    </row>
    <row r="36" spans="1:11" x14ac:dyDescent="0.2">
      <c r="A36" s="29"/>
      <c r="B36" s="30"/>
      <c r="C36" s="30"/>
      <c r="D36" s="56"/>
      <c r="E36" s="57"/>
      <c r="F36" s="58"/>
      <c r="G36" s="59"/>
      <c r="H36" s="60"/>
      <c r="I36" s="46"/>
      <c r="K36" s="61"/>
    </row>
    <row r="37" spans="1:11" x14ac:dyDescent="0.2">
      <c r="A37" s="29"/>
      <c r="B37" s="30"/>
      <c r="C37" s="30"/>
      <c r="D37" s="56"/>
      <c r="E37" s="62"/>
      <c r="F37" s="58"/>
      <c r="G37" s="59"/>
      <c r="H37" s="60"/>
      <c r="I37" s="46"/>
      <c r="K37" s="63"/>
    </row>
    <row r="38" spans="1:11" x14ac:dyDescent="0.2">
      <c r="A38" s="29"/>
      <c r="B38" s="30"/>
      <c r="C38" s="30"/>
      <c r="D38" s="56"/>
      <c r="E38" s="62"/>
      <c r="F38" s="58"/>
      <c r="G38" s="59"/>
      <c r="H38" s="60"/>
      <c r="I38" s="46"/>
    </row>
    <row r="39" spans="1:11" x14ac:dyDescent="0.2">
      <c r="A39" s="29"/>
      <c r="B39" s="30"/>
      <c r="C39" s="30"/>
      <c r="D39" s="56"/>
      <c r="E39" s="62"/>
      <c r="F39" s="58"/>
      <c r="G39" s="59"/>
      <c r="H39" s="60"/>
      <c r="I39" s="46"/>
    </row>
    <row r="40" spans="1:11" x14ac:dyDescent="0.2">
      <c r="A40" s="29"/>
      <c r="B40" s="30"/>
      <c r="C40" s="30"/>
      <c r="D40" s="56"/>
      <c r="E40" s="62"/>
      <c r="F40" s="58"/>
      <c r="G40" s="59"/>
      <c r="H40" s="60"/>
      <c r="I40" s="46"/>
    </row>
    <row r="41" spans="1:11" x14ac:dyDescent="0.2">
      <c r="A41" s="29"/>
      <c r="B41" s="30"/>
      <c r="C41" s="30"/>
      <c r="D41" s="56"/>
      <c r="E41" s="62"/>
      <c r="F41" s="58"/>
      <c r="G41" s="64"/>
      <c r="H41" s="65"/>
      <c r="I41" s="46"/>
    </row>
    <row r="42" spans="1:11" x14ac:dyDescent="0.2">
      <c r="A42" s="34" t="s">
        <v>20</v>
      </c>
      <c r="B42" s="35"/>
      <c r="C42" s="35"/>
      <c r="D42" s="35"/>
      <c r="E42" s="35"/>
      <c r="F42" s="35"/>
      <c r="G42" s="35"/>
      <c r="H42" s="35"/>
      <c r="I42" s="51">
        <f>SUM(I36:I41)</f>
        <v>0</v>
      </c>
    </row>
    <row r="43" spans="1:11" x14ac:dyDescent="0.2">
      <c r="A43" s="66"/>
      <c r="B43" s="67"/>
      <c r="C43" s="24"/>
      <c r="D43" s="24"/>
      <c r="E43" s="67"/>
      <c r="F43" s="42"/>
      <c r="G43" s="40"/>
      <c r="H43" s="41"/>
      <c r="I43" s="42" t="s">
        <v>4</v>
      </c>
    </row>
    <row r="44" spans="1:11" x14ac:dyDescent="0.2">
      <c r="A44" s="25" t="s">
        <v>21</v>
      </c>
      <c r="B44" s="26"/>
      <c r="C44" s="22" t="s">
        <v>22</v>
      </c>
      <c r="D44" s="22" t="s">
        <v>23</v>
      </c>
      <c r="E44" s="26" t="s">
        <v>4</v>
      </c>
      <c r="F44" s="43"/>
      <c r="G44" s="25" t="s">
        <v>18</v>
      </c>
      <c r="H44" s="43"/>
      <c r="I44" s="43" t="s">
        <v>19</v>
      </c>
    </row>
    <row r="45" spans="1:11" x14ac:dyDescent="0.2">
      <c r="A45" s="29"/>
      <c r="B45" s="30"/>
      <c r="C45" s="56"/>
      <c r="D45" s="56"/>
      <c r="E45" s="68"/>
      <c r="F45" s="69"/>
      <c r="G45" s="59"/>
      <c r="H45" s="70"/>
      <c r="I45" s="46"/>
    </row>
    <row r="46" spans="1:11" x14ac:dyDescent="0.2">
      <c r="A46" s="29"/>
      <c r="B46" s="30"/>
      <c r="C46" s="56"/>
      <c r="D46" s="56"/>
      <c r="E46" s="68"/>
      <c r="F46" s="69"/>
      <c r="G46" s="59"/>
      <c r="H46" s="70"/>
      <c r="I46" s="46"/>
    </row>
    <row r="47" spans="1:11" x14ac:dyDescent="0.2">
      <c r="A47" s="29"/>
      <c r="B47" s="30"/>
      <c r="C47" s="56"/>
      <c r="D47" s="56"/>
      <c r="E47" s="68"/>
      <c r="F47" s="69"/>
      <c r="G47" s="59"/>
      <c r="H47" s="70"/>
      <c r="I47" s="46"/>
    </row>
    <row r="48" spans="1:11" x14ac:dyDescent="0.2">
      <c r="A48" s="29"/>
      <c r="B48" s="30"/>
      <c r="C48" s="56"/>
      <c r="D48" s="56"/>
      <c r="E48" s="68"/>
      <c r="F48" s="69"/>
      <c r="G48" s="59"/>
      <c r="H48" s="70"/>
      <c r="I48" s="46"/>
    </row>
    <row r="49" spans="1:11" x14ac:dyDescent="0.2">
      <c r="A49" s="29"/>
      <c r="B49" s="30"/>
      <c r="C49" s="56"/>
      <c r="D49" s="71"/>
      <c r="E49" s="68"/>
      <c r="F49" s="69"/>
      <c r="G49" s="59"/>
      <c r="H49" s="70"/>
      <c r="I49" s="46"/>
    </row>
    <row r="50" spans="1:11" x14ac:dyDescent="0.2">
      <c r="A50" s="29"/>
      <c r="B50" s="30"/>
      <c r="C50" s="56"/>
      <c r="D50" s="71"/>
      <c r="E50" s="68"/>
      <c r="F50" s="69"/>
      <c r="G50" s="59"/>
      <c r="H50" s="70"/>
      <c r="I50" s="46"/>
    </row>
    <row r="51" spans="1:11" x14ac:dyDescent="0.2">
      <c r="A51" s="29"/>
      <c r="B51" s="30"/>
      <c r="C51" s="56"/>
      <c r="D51" s="71"/>
      <c r="E51" s="68"/>
      <c r="F51" s="69"/>
      <c r="G51" s="64"/>
      <c r="H51" s="72"/>
      <c r="I51" s="46"/>
    </row>
    <row r="52" spans="1:11" x14ac:dyDescent="0.2">
      <c r="A52" s="34" t="s">
        <v>24</v>
      </c>
      <c r="B52" s="35"/>
      <c r="C52" s="35"/>
      <c r="D52" s="35"/>
      <c r="E52" s="36"/>
      <c r="F52" s="36"/>
      <c r="G52" s="36"/>
      <c r="H52" s="36"/>
      <c r="I52" s="51"/>
    </row>
    <row r="53" spans="1:11" x14ac:dyDescent="0.2">
      <c r="A53" s="34" t="s">
        <v>25</v>
      </c>
      <c r="B53" s="35"/>
      <c r="C53" s="35"/>
      <c r="D53" s="35"/>
      <c r="E53" s="36"/>
      <c r="F53" s="36"/>
      <c r="G53" s="36"/>
      <c r="H53" s="36"/>
      <c r="I53" s="73">
        <f>I33+I42+I52</f>
        <v>15.958142181818186</v>
      </c>
    </row>
    <row r="54" spans="1:11" x14ac:dyDescent="0.2">
      <c r="A54" s="34" t="s">
        <v>26</v>
      </c>
      <c r="B54" s="35"/>
      <c r="C54" s="35"/>
      <c r="D54" s="74">
        <v>0.35759999999999997</v>
      </c>
      <c r="E54" s="36"/>
      <c r="F54" s="36"/>
      <c r="G54" s="36"/>
      <c r="H54" s="36"/>
      <c r="I54" s="73"/>
      <c r="K54" s="63"/>
    </row>
    <row r="55" spans="1:11" x14ac:dyDescent="0.2">
      <c r="A55" s="34"/>
      <c r="B55" s="35"/>
      <c r="C55" s="35"/>
      <c r="D55" s="35"/>
      <c r="E55" s="36"/>
      <c r="F55" s="36"/>
      <c r="G55" s="36"/>
      <c r="H55" s="36"/>
      <c r="I55" s="73">
        <f>ROUND(SUM(I53:I54),2)</f>
        <v>15.96</v>
      </c>
    </row>
    <row r="62" spans="1:11" x14ac:dyDescent="0.2">
      <c r="A62" s="75"/>
      <c r="B62" s="75"/>
      <c r="C62" s="76"/>
      <c r="D62" s="77"/>
      <c r="E62" s="77"/>
    </row>
    <row r="63" spans="1:11" ht="12.75" customHeight="1" x14ac:dyDescent="0.2">
      <c r="A63" s="331" t="s">
        <v>47</v>
      </c>
      <c r="B63" s="332" t="s">
        <v>46</v>
      </c>
      <c r="C63" s="332"/>
      <c r="D63" s="332"/>
      <c r="E63" s="332"/>
      <c r="F63" s="332"/>
      <c r="G63" s="332"/>
      <c r="H63" s="333"/>
      <c r="I63" s="55" t="s">
        <v>1</v>
      </c>
    </row>
    <row r="64" spans="1:11" ht="12.75" customHeight="1" x14ac:dyDescent="0.2">
      <c r="A64" s="358"/>
      <c r="B64" s="359"/>
      <c r="C64" s="359"/>
      <c r="D64" s="359"/>
      <c r="E64" s="359"/>
      <c r="F64" s="359"/>
      <c r="G64" s="359"/>
      <c r="H64" s="360"/>
      <c r="I64" s="17" t="s">
        <v>29</v>
      </c>
    </row>
    <row r="65" spans="1:11" x14ac:dyDescent="0.2">
      <c r="A65" s="18"/>
      <c r="B65" s="19"/>
      <c r="C65" s="20"/>
      <c r="D65" s="21"/>
      <c r="E65" s="22" t="s">
        <v>2</v>
      </c>
      <c r="F65" s="22"/>
      <c r="G65" s="23" t="s">
        <v>3</v>
      </c>
      <c r="H65" s="23"/>
      <c r="I65" s="24" t="s">
        <v>4</v>
      </c>
    </row>
    <row r="66" spans="1:11" x14ac:dyDescent="0.2">
      <c r="A66" s="25" t="s">
        <v>5</v>
      </c>
      <c r="B66" s="26"/>
      <c r="C66" s="27"/>
      <c r="D66" s="22" t="s">
        <v>6</v>
      </c>
      <c r="E66" s="26" t="s">
        <v>7</v>
      </c>
      <c r="F66" s="22" t="s">
        <v>8</v>
      </c>
      <c r="G66" s="26" t="s">
        <v>7</v>
      </c>
      <c r="H66" s="28" t="s">
        <v>9</v>
      </c>
      <c r="I66" s="22" t="s">
        <v>10</v>
      </c>
    </row>
    <row r="67" spans="1:11" x14ac:dyDescent="0.2">
      <c r="A67" s="102" t="s">
        <v>54</v>
      </c>
      <c r="B67" s="103" t="s">
        <v>48</v>
      </c>
      <c r="C67" s="95"/>
      <c r="D67" s="80">
        <v>1</v>
      </c>
      <c r="E67" s="92">
        <v>0.17</v>
      </c>
      <c r="F67" s="80">
        <v>0.83</v>
      </c>
      <c r="G67" s="92">
        <v>93.16</v>
      </c>
      <c r="H67" s="80">
        <v>16.71</v>
      </c>
      <c r="I67" s="32">
        <v>29.54</v>
      </c>
    </row>
    <row r="68" spans="1:11" x14ac:dyDescent="0.2">
      <c r="A68" s="29" t="s">
        <v>55</v>
      </c>
      <c r="B68" s="30" t="s">
        <v>49</v>
      </c>
      <c r="C68" s="31"/>
      <c r="D68" s="85">
        <v>1</v>
      </c>
      <c r="E68" s="92">
        <v>0.4</v>
      </c>
      <c r="F68" s="85">
        <v>0.6</v>
      </c>
      <c r="G68" s="92">
        <v>138.74</v>
      </c>
      <c r="H68" s="85">
        <v>16.71</v>
      </c>
      <c r="I68" s="32">
        <v>65.52</v>
      </c>
    </row>
    <row r="69" spans="1:11" x14ac:dyDescent="0.2">
      <c r="A69" s="29" t="s">
        <v>56</v>
      </c>
      <c r="B69" s="30" t="s">
        <v>50</v>
      </c>
      <c r="C69" s="31"/>
      <c r="D69" s="85">
        <v>1</v>
      </c>
      <c r="E69" s="92">
        <v>0.41</v>
      </c>
      <c r="F69" s="85">
        <v>0.59</v>
      </c>
      <c r="G69" s="92">
        <v>165.23</v>
      </c>
      <c r="H69" s="85">
        <v>16.71</v>
      </c>
      <c r="I69" s="32">
        <v>77.599999999999994</v>
      </c>
    </row>
    <row r="70" spans="1:11" x14ac:dyDescent="0.2">
      <c r="A70" s="29" t="s">
        <v>57</v>
      </c>
      <c r="B70" s="30" t="s">
        <v>51</v>
      </c>
      <c r="C70" s="31"/>
      <c r="D70" s="85">
        <v>1</v>
      </c>
      <c r="E70" s="92">
        <v>0.17</v>
      </c>
      <c r="F70" s="85">
        <v>0.83</v>
      </c>
      <c r="G70" s="92">
        <v>4.7</v>
      </c>
      <c r="H70" s="85"/>
      <c r="I70" s="32">
        <v>0.8</v>
      </c>
    </row>
    <row r="71" spans="1:11" x14ac:dyDescent="0.2">
      <c r="A71" s="29" t="s">
        <v>58</v>
      </c>
      <c r="B71" s="30" t="s">
        <v>52</v>
      </c>
      <c r="C71" s="31"/>
      <c r="D71" s="85">
        <v>1</v>
      </c>
      <c r="E71" s="92">
        <v>0.56000000000000005</v>
      </c>
      <c r="F71" s="85">
        <v>0.44</v>
      </c>
      <c r="G71" s="92">
        <v>177.45</v>
      </c>
      <c r="H71" s="85">
        <v>25.51</v>
      </c>
      <c r="I71" s="32">
        <v>110.6</v>
      </c>
    </row>
    <row r="72" spans="1:11" x14ac:dyDescent="0.2">
      <c r="A72" s="29" t="s">
        <v>59</v>
      </c>
      <c r="B72" s="30" t="s">
        <v>53</v>
      </c>
      <c r="C72" s="31"/>
      <c r="D72" s="85">
        <v>2.4700000000000002</v>
      </c>
      <c r="E72" s="92">
        <v>1</v>
      </c>
      <c r="F72" s="85"/>
      <c r="G72" s="92">
        <v>185.44</v>
      </c>
      <c r="H72" s="85">
        <v>20.67</v>
      </c>
      <c r="I72" s="32">
        <v>458.04</v>
      </c>
    </row>
    <row r="73" spans="1:11" x14ac:dyDescent="0.2">
      <c r="A73" s="105"/>
      <c r="B73" s="106"/>
      <c r="C73" s="96"/>
      <c r="D73" s="87"/>
      <c r="E73" s="92"/>
      <c r="F73" s="87"/>
      <c r="G73" s="92"/>
      <c r="H73" s="87"/>
      <c r="I73" s="32"/>
    </row>
    <row r="74" spans="1:11" x14ac:dyDescent="0.2">
      <c r="A74" s="34" t="s">
        <v>11</v>
      </c>
      <c r="B74" s="35"/>
      <c r="C74" s="35"/>
      <c r="D74" s="35"/>
      <c r="E74" s="35"/>
      <c r="F74" s="36"/>
      <c r="G74" s="36"/>
      <c r="H74" s="36"/>
      <c r="I74" s="37">
        <f>SUM(I67:I72)</f>
        <v>742.1</v>
      </c>
    </row>
    <row r="75" spans="1:11" x14ac:dyDescent="0.2">
      <c r="A75" s="18"/>
      <c r="B75" s="19"/>
      <c r="C75" s="19"/>
      <c r="D75" s="38"/>
      <c r="E75" s="39"/>
      <c r="F75" s="19"/>
      <c r="G75" s="40" t="s">
        <v>12</v>
      </c>
      <c r="H75" s="41"/>
      <c r="I75" s="42" t="s">
        <v>4</v>
      </c>
    </row>
    <row r="76" spans="1:11" x14ac:dyDescent="0.2">
      <c r="A76" s="25" t="s">
        <v>13</v>
      </c>
      <c r="B76" s="26"/>
      <c r="C76" s="26"/>
      <c r="D76" s="26"/>
      <c r="E76" s="22" t="s">
        <v>14</v>
      </c>
      <c r="F76" s="28" t="s">
        <v>6</v>
      </c>
      <c r="G76" s="25" t="s">
        <v>39</v>
      </c>
      <c r="H76" s="43"/>
      <c r="I76" s="43" t="s">
        <v>10</v>
      </c>
    </row>
    <row r="77" spans="1:11" x14ac:dyDescent="0.2">
      <c r="A77" s="29" t="s">
        <v>61</v>
      </c>
      <c r="B77" s="30" t="s">
        <v>60</v>
      </c>
      <c r="C77" s="30"/>
      <c r="D77" s="79"/>
      <c r="E77" s="32"/>
      <c r="F77" s="80">
        <v>1</v>
      </c>
      <c r="G77" s="81">
        <v>47.06</v>
      </c>
      <c r="H77" s="45"/>
      <c r="I77" s="46">
        <f>F77*G77</f>
        <v>47.06</v>
      </c>
    </row>
    <row r="78" spans="1:11" x14ac:dyDescent="0.2">
      <c r="A78" s="18" t="s">
        <v>37</v>
      </c>
      <c r="B78" s="30" t="s">
        <v>60</v>
      </c>
      <c r="C78" s="30"/>
      <c r="D78" s="56"/>
      <c r="E78" s="32"/>
      <c r="F78" s="82">
        <v>8</v>
      </c>
      <c r="G78" s="81">
        <v>12.31</v>
      </c>
      <c r="H78" s="45"/>
      <c r="I78" s="46">
        <f>F78*G78</f>
        <v>98.48</v>
      </c>
    </row>
    <row r="79" spans="1:11" x14ac:dyDescent="0.2">
      <c r="A79" s="18"/>
      <c r="B79" s="30"/>
      <c r="C79" s="30"/>
      <c r="D79" s="56"/>
      <c r="E79" s="32"/>
      <c r="F79" s="82"/>
      <c r="G79" s="81"/>
      <c r="H79" s="47"/>
      <c r="I79" s="46"/>
    </row>
    <row r="80" spans="1:11" x14ac:dyDescent="0.2">
      <c r="A80" s="18"/>
      <c r="B80" s="30"/>
      <c r="C80" s="30"/>
      <c r="D80" s="56"/>
      <c r="E80" s="32"/>
      <c r="F80" s="82"/>
      <c r="G80" s="83"/>
      <c r="H80" s="45"/>
      <c r="I80" s="46"/>
      <c r="K80" s="61"/>
    </row>
    <row r="81" spans="1:11" x14ac:dyDescent="0.2">
      <c r="A81" s="18"/>
      <c r="B81" s="30"/>
      <c r="C81" s="30"/>
      <c r="D81" s="56"/>
      <c r="E81" s="32"/>
      <c r="F81" s="82"/>
      <c r="G81" s="83"/>
      <c r="H81" s="45"/>
      <c r="I81" s="46"/>
    </row>
    <row r="82" spans="1:11" x14ac:dyDescent="0.2">
      <c r="A82" s="29"/>
      <c r="B82" s="30"/>
      <c r="C82" s="30"/>
      <c r="D82" s="84"/>
      <c r="E82" s="32"/>
      <c r="F82" s="85"/>
      <c r="G82" s="83"/>
      <c r="H82" s="45"/>
      <c r="I82" s="46"/>
    </row>
    <row r="83" spans="1:11" x14ac:dyDescent="0.2">
      <c r="A83" s="29"/>
      <c r="B83" s="30"/>
      <c r="C83" s="30"/>
      <c r="D83" s="86"/>
      <c r="E83" s="32"/>
      <c r="F83" s="87"/>
      <c r="G83" s="83"/>
      <c r="H83" s="45"/>
      <c r="I83" s="46"/>
    </row>
    <row r="84" spans="1:11" x14ac:dyDescent="0.2">
      <c r="A84" s="34" t="s">
        <v>15</v>
      </c>
      <c r="B84" s="35"/>
      <c r="C84" s="35"/>
      <c r="D84" s="35"/>
      <c r="E84" s="35"/>
      <c r="F84" s="35"/>
      <c r="G84" s="35"/>
      <c r="H84" s="35"/>
      <c r="I84" s="51">
        <f>SUM(I77:I83)</f>
        <v>145.54000000000002</v>
      </c>
    </row>
    <row r="85" spans="1:11" x14ac:dyDescent="0.2">
      <c r="A85" s="34" t="s">
        <v>41</v>
      </c>
      <c r="B85" s="35"/>
      <c r="C85" s="35"/>
      <c r="D85" s="35"/>
      <c r="E85" s="35"/>
      <c r="F85" s="35"/>
      <c r="G85" s="74">
        <v>0.15509999999999999</v>
      </c>
      <c r="H85" s="35"/>
      <c r="I85" s="51">
        <f>G85*I84</f>
        <v>22.573254000000002</v>
      </c>
    </row>
    <row r="86" spans="1:11" x14ac:dyDescent="0.2">
      <c r="A86" s="34" t="s">
        <v>42</v>
      </c>
      <c r="B86" s="35"/>
      <c r="C86" s="52">
        <v>22</v>
      </c>
      <c r="D86" s="53"/>
      <c r="E86" s="35" t="s">
        <v>16</v>
      </c>
      <c r="F86" s="35"/>
      <c r="G86" s="35"/>
      <c r="H86" s="35"/>
      <c r="I86" s="51">
        <f>I84+I74+I85</f>
        <v>910.21325400000012</v>
      </c>
    </row>
    <row r="87" spans="1:11" x14ac:dyDescent="0.2">
      <c r="A87" s="34" t="s">
        <v>44</v>
      </c>
      <c r="B87" s="35"/>
      <c r="C87" s="35"/>
      <c r="D87" s="35"/>
      <c r="E87" s="35"/>
      <c r="F87" s="35"/>
      <c r="G87" s="35"/>
      <c r="H87" s="35"/>
      <c r="I87" s="51">
        <f>I86/C86</f>
        <v>41.373329727272733</v>
      </c>
    </row>
    <row r="88" spans="1:11" x14ac:dyDescent="0.2">
      <c r="A88" s="18"/>
      <c r="B88" s="19"/>
      <c r="C88" s="19"/>
      <c r="D88" s="21"/>
      <c r="E88" s="19"/>
      <c r="F88" s="19"/>
      <c r="G88" s="54"/>
      <c r="H88" s="55"/>
      <c r="I88" s="42" t="s">
        <v>4</v>
      </c>
    </row>
    <row r="89" spans="1:11" x14ac:dyDescent="0.2">
      <c r="A89" s="25" t="s">
        <v>17</v>
      </c>
      <c r="B89" s="26"/>
      <c r="C89" s="26"/>
      <c r="D89" s="23" t="s">
        <v>1</v>
      </c>
      <c r="E89" s="26" t="s">
        <v>4</v>
      </c>
      <c r="F89" s="43"/>
      <c r="G89" s="25" t="s">
        <v>18</v>
      </c>
      <c r="H89" s="43"/>
      <c r="I89" s="43" t="s">
        <v>19</v>
      </c>
    </row>
    <row r="90" spans="1:11" x14ac:dyDescent="0.2">
      <c r="A90" s="18"/>
      <c r="B90" s="30"/>
      <c r="C90" s="30"/>
      <c r="D90" s="56"/>
      <c r="E90" s="88"/>
      <c r="F90" s="58"/>
      <c r="G90" s="89"/>
      <c r="H90" s="60"/>
      <c r="I90" s="46"/>
    </row>
    <row r="91" spans="1:11" x14ac:dyDescent="0.2">
      <c r="A91" s="18"/>
      <c r="B91" s="30"/>
      <c r="C91" s="30"/>
      <c r="D91" s="56"/>
      <c r="E91" s="88"/>
      <c r="F91" s="58"/>
      <c r="G91" s="89"/>
      <c r="H91" s="60"/>
      <c r="I91" s="46"/>
      <c r="K91" s="61"/>
    </row>
    <row r="92" spans="1:11" x14ac:dyDescent="0.2">
      <c r="A92" s="29"/>
      <c r="B92" s="30"/>
      <c r="C92" s="30"/>
      <c r="D92" s="56"/>
      <c r="E92" s="62"/>
      <c r="F92" s="58"/>
      <c r="G92" s="64"/>
      <c r="H92" s="65"/>
      <c r="I92" s="46"/>
      <c r="K92" s="63"/>
    </row>
    <row r="93" spans="1:11" x14ac:dyDescent="0.2">
      <c r="A93" s="34" t="s">
        <v>20</v>
      </c>
      <c r="B93" s="35"/>
      <c r="C93" s="35"/>
      <c r="D93" s="35"/>
      <c r="E93" s="35"/>
      <c r="F93" s="35"/>
      <c r="G93" s="35"/>
      <c r="H93" s="35"/>
      <c r="I93" s="51">
        <f>SUM(I90:I92)</f>
        <v>0</v>
      </c>
    </row>
    <row r="94" spans="1:11" x14ac:dyDescent="0.2">
      <c r="A94" s="66"/>
      <c r="B94" s="67"/>
      <c r="C94" s="24"/>
      <c r="D94" s="24"/>
      <c r="E94" s="67"/>
      <c r="F94" s="42"/>
      <c r="G94" s="40"/>
      <c r="H94" s="41"/>
      <c r="I94" s="42" t="s">
        <v>4</v>
      </c>
    </row>
    <row r="95" spans="1:11" x14ac:dyDescent="0.2">
      <c r="A95" s="25" t="s">
        <v>21</v>
      </c>
      <c r="B95" s="26"/>
      <c r="C95" s="22" t="s">
        <v>22</v>
      </c>
      <c r="D95" s="22" t="s">
        <v>23</v>
      </c>
      <c r="E95" s="26" t="s">
        <v>4</v>
      </c>
      <c r="F95" s="43"/>
      <c r="G95" s="25" t="s">
        <v>18</v>
      </c>
      <c r="H95" s="43"/>
      <c r="I95" s="43" t="s">
        <v>19</v>
      </c>
    </row>
    <row r="96" spans="1:11" x14ac:dyDescent="0.2">
      <c r="A96" s="29"/>
      <c r="B96" s="30"/>
      <c r="C96" s="56"/>
      <c r="D96" s="56"/>
      <c r="E96" s="68"/>
      <c r="F96" s="69"/>
      <c r="G96" s="59"/>
      <c r="H96" s="70"/>
      <c r="I96" s="46"/>
    </row>
    <row r="97" spans="1:9" x14ac:dyDescent="0.2">
      <c r="A97" s="29"/>
      <c r="B97" s="30"/>
      <c r="C97" s="56"/>
      <c r="D97" s="56"/>
      <c r="E97" s="68"/>
      <c r="F97" s="69"/>
      <c r="G97" s="59"/>
      <c r="H97" s="70"/>
      <c r="I97" s="46"/>
    </row>
    <row r="98" spans="1:9" x14ac:dyDescent="0.2">
      <c r="A98" s="34" t="s">
        <v>24</v>
      </c>
      <c r="B98" s="108"/>
      <c r="C98" s="97"/>
      <c r="D98" s="97"/>
      <c r="E98" s="109"/>
      <c r="F98" s="109"/>
      <c r="G98" s="110"/>
      <c r="H98" s="110"/>
      <c r="I98" s="51"/>
    </row>
    <row r="99" spans="1:9" x14ac:dyDescent="0.2">
      <c r="A99" s="66"/>
      <c r="B99" s="67"/>
      <c r="C99" s="40"/>
      <c r="D99" s="41"/>
      <c r="E99" s="67"/>
      <c r="F99" s="42"/>
      <c r="G99" s="66"/>
      <c r="H99" s="42"/>
      <c r="I99" s="42" t="s">
        <v>4</v>
      </c>
    </row>
    <row r="100" spans="1:9" x14ac:dyDescent="0.2">
      <c r="A100" s="25" t="s">
        <v>63</v>
      </c>
      <c r="B100" s="26"/>
      <c r="C100" s="25" t="s">
        <v>66</v>
      </c>
      <c r="D100" s="43"/>
      <c r="E100" s="26" t="s">
        <v>1</v>
      </c>
      <c r="F100" s="43"/>
      <c r="G100" s="25" t="s">
        <v>65</v>
      </c>
      <c r="H100" s="43"/>
      <c r="I100" s="43" t="s">
        <v>19</v>
      </c>
    </row>
    <row r="101" spans="1:9" x14ac:dyDescent="0.2">
      <c r="A101" s="29" t="s">
        <v>64</v>
      </c>
      <c r="B101" s="30" t="s">
        <v>28</v>
      </c>
      <c r="C101" s="344">
        <v>1</v>
      </c>
      <c r="D101" s="345"/>
      <c r="E101" s="346" t="s">
        <v>29</v>
      </c>
      <c r="F101" s="347"/>
      <c r="G101" s="350">
        <f>I55</f>
        <v>15.96</v>
      </c>
      <c r="H101" s="351"/>
      <c r="I101" s="46">
        <f>C101*G101</f>
        <v>15.96</v>
      </c>
    </row>
    <row r="102" spans="1:9" x14ac:dyDescent="0.2">
      <c r="A102" s="29"/>
      <c r="B102" s="30"/>
      <c r="C102" s="98"/>
      <c r="D102" s="16"/>
      <c r="E102" s="68"/>
      <c r="F102" s="69"/>
      <c r="G102" s="59"/>
      <c r="H102" s="70"/>
      <c r="I102" s="46"/>
    </row>
    <row r="103" spans="1:9" x14ac:dyDescent="0.2">
      <c r="A103" s="29"/>
      <c r="B103" s="30"/>
      <c r="C103" s="98"/>
      <c r="D103" s="16"/>
      <c r="E103" s="68"/>
      <c r="F103" s="69"/>
      <c r="G103" s="59"/>
      <c r="H103" s="70"/>
      <c r="I103" s="46"/>
    </row>
    <row r="104" spans="1:9" x14ac:dyDescent="0.2">
      <c r="A104" s="29"/>
      <c r="B104" s="30"/>
      <c r="C104" s="98"/>
      <c r="D104" s="71"/>
      <c r="E104" s="68"/>
      <c r="F104" s="69"/>
      <c r="G104" s="59"/>
      <c r="H104" s="70"/>
      <c r="I104" s="46"/>
    </row>
    <row r="105" spans="1:9" x14ac:dyDescent="0.2">
      <c r="A105" s="29"/>
      <c r="B105" s="30"/>
      <c r="C105" s="98"/>
      <c r="D105" s="71"/>
      <c r="E105" s="68"/>
      <c r="F105" s="69"/>
      <c r="G105" s="59"/>
      <c r="H105" s="70"/>
      <c r="I105" s="46"/>
    </row>
    <row r="106" spans="1:9" x14ac:dyDescent="0.2">
      <c r="A106" s="29"/>
      <c r="B106" s="30"/>
      <c r="C106" s="99"/>
      <c r="D106" s="111"/>
      <c r="E106" s="68"/>
      <c r="F106" s="69"/>
      <c r="G106" s="64"/>
      <c r="H106" s="72"/>
      <c r="I106" s="46"/>
    </row>
    <row r="107" spans="1:9" x14ac:dyDescent="0.2">
      <c r="A107" s="34" t="s">
        <v>62</v>
      </c>
      <c r="B107" s="35"/>
      <c r="C107" s="28"/>
      <c r="D107" s="28"/>
      <c r="E107" s="36"/>
      <c r="F107" s="36"/>
      <c r="G107" s="36"/>
      <c r="H107" s="36"/>
      <c r="I107" s="51">
        <f>SUM(I101:I106)</f>
        <v>15.96</v>
      </c>
    </row>
    <row r="108" spans="1:9" x14ac:dyDescent="0.2">
      <c r="A108" s="54"/>
      <c r="B108" s="38"/>
      <c r="C108" s="38"/>
      <c r="D108" s="38"/>
      <c r="E108" s="90"/>
      <c r="F108" s="90"/>
      <c r="G108" s="90"/>
      <c r="H108" s="90"/>
      <c r="I108" s="91"/>
    </row>
    <row r="109" spans="1:9" x14ac:dyDescent="0.2">
      <c r="A109" s="18"/>
      <c r="B109" s="19"/>
      <c r="C109" s="19"/>
      <c r="D109" s="19"/>
      <c r="E109" s="92"/>
      <c r="F109" s="92"/>
      <c r="G109" s="92"/>
      <c r="H109" s="92"/>
      <c r="I109" s="32"/>
    </row>
    <row r="110" spans="1:9" x14ac:dyDescent="0.2">
      <c r="A110" s="34" t="s">
        <v>67</v>
      </c>
      <c r="B110" s="35"/>
      <c r="C110" s="35"/>
      <c r="D110" s="35"/>
      <c r="E110" s="36"/>
      <c r="F110" s="36"/>
      <c r="G110" s="36"/>
      <c r="H110" s="36"/>
      <c r="I110" s="73">
        <f>I87+I93+I107</f>
        <v>57.333329727272734</v>
      </c>
    </row>
    <row r="111" spans="1:9" x14ac:dyDescent="0.2">
      <c r="A111" s="34" t="s">
        <v>26</v>
      </c>
      <c r="B111" s="35"/>
      <c r="C111" s="35"/>
      <c r="D111" s="74">
        <v>0.35759999999999997</v>
      </c>
      <c r="E111" s="36"/>
      <c r="F111" s="36"/>
      <c r="G111" s="36"/>
      <c r="H111" s="36"/>
      <c r="I111" s="73"/>
    </row>
    <row r="112" spans="1:9" x14ac:dyDescent="0.2">
      <c r="A112" s="34"/>
      <c r="B112" s="35"/>
      <c r="C112" s="35"/>
      <c r="D112" s="35"/>
      <c r="E112" s="36"/>
      <c r="F112" s="36"/>
      <c r="G112" s="36"/>
      <c r="H112" s="36"/>
      <c r="I112" s="73">
        <f>ROUND(SUM(I110:I111),2)</f>
        <v>57.33</v>
      </c>
    </row>
    <row r="113" spans="1:9" x14ac:dyDescent="0.2">
      <c r="A113" s="75"/>
      <c r="B113" s="75"/>
      <c r="C113" s="76"/>
      <c r="D113" s="77"/>
      <c r="E113" s="77"/>
    </row>
    <row r="114" spans="1:9" x14ac:dyDescent="0.2">
      <c r="A114" s="75"/>
      <c r="B114" s="75"/>
      <c r="C114" s="76"/>
      <c r="D114" s="77"/>
      <c r="E114" s="77"/>
    </row>
    <row r="115" spans="1:9" x14ac:dyDescent="0.2">
      <c r="A115" s="352" t="s">
        <v>68</v>
      </c>
      <c r="B115" s="353"/>
      <c r="C115" s="353"/>
      <c r="D115" s="353"/>
      <c r="E115" s="353"/>
      <c r="F115" s="353"/>
      <c r="G115" s="353"/>
      <c r="H115" s="354"/>
      <c r="I115" s="55" t="s">
        <v>1</v>
      </c>
    </row>
    <row r="116" spans="1:9" ht="15" x14ac:dyDescent="0.2">
      <c r="A116" s="355"/>
      <c r="B116" s="356"/>
      <c r="C116" s="356"/>
      <c r="D116" s="356"/>
      <c r="E116" s="356"/>
      <c r="F116" s="356"/>
      <c r="G116" s="356"/>
      <c r="H116" s="357"/>
      <c r="I116" s="17" t="s">
        <v>29</v>
      </c>
    </row>
    <row r="117" spans="1:9" x14ac:dyDescent="0.2">
      <c r="A117" s="18"/>
      <c r="B117" s="19"/>
      <c r="C117" s="20"/>
      <c r="D117" s="21"/>
      <c r="E117" s="22" t="s">
        <v>2</v>
      </c>
      <c r="F117" s="22"/>
      <c r="G117" s="23" t="s">
        <v>3</v>
      </c>
      <c r="H117" s="23"/>
      <c r="I117" s="24" t="s">
        <v>4</v>
      </c>
    </row>
    <row r="118" spans="1:9" x14ac:dyDescent="0.2">
      <c r="A118" s="25" t="s">
        <v>5</v>
      </c>
      <c r="B118" s="26"/>
      <c r="C118" s="27"/>
      <c r="D118" s="22" t="s">
        <v>6</v>
      </c>
      <c r="E118" s="26" t="s">
        <v>7</v>
      </c>
      <c r="F118" s="22" t="s">
        <v>8</v>
      </c>
      <c r="G118" s="26" t="s">
        <v>7</v>
      </c>
      <c r="H118" s="28" t="s">
        <v>9</v>
      </c>
      <c r="I118" s="22" t="s">
        <v>10</v>
      </c>
    </row>
    <row r="119" spans="1:9" x14ac:dyDescent="0.2">
      <c r="A119" s="29" t="s">
        <v>70</v>
      </c>
      <c r="B119" s="30" t="s">
        <v>69</v>
      </c>
      <c r="C119" s="31"/>
      <c r="D119" s="32">
        <v>1</v>
      </c>
      <c r="E119" s="32">
        <v>0.2</v>
      </c>
      <c r="F119" s="32">
        <v>0.8</v>
      </c>
      <c r="G119" s="32">
        <v>20.62</v>
      </c>
      <c r="H119" s="32">
        <v>15.83</v>
      </c>
      <c r="I119" s="32">
        <v>16.79</v>
      </c>
    </row>
    <row r="120" spans="1:9" x14ac:dyDescent="0.2">
      <c r="A120" s="18"/>
      <c r="B120" s="30"/>
      <c r="C120" s="31"/>
      <c r="D120" s="32"/>
      <c r="E120" s="32"/>
      <c r="F120" s="32"/>
      <c r="G120" s="32"/>
      <c r="H120" s="32"/>
      <c r="I120" s="32"/>
    </row>
    <row r="121" spans="1:9" x14ac:dyDescent="0.2">
      <c r="A121" s="18"/>
      <c r="B121" s="33"/>
      <c r="C121" s="31"/>
      <c r="D121" s="32"/>
      <c r="E121" s="32"/>
      <c r="F121" s="32"/>
      <c r="G121" s="32"/>
      <c r="H121" s="32"/>
      <c r="I121" s="32"/>
    </row>
    <row r="122" spans="1:9" x14ac:dyDescent="0.2">
      <c r="A122" s="18"/>
      <c r="B122" s="30"/>
      <c r="C122" s="31"/>
      <c r="D122" s="32"/>
      <c r="E122" s="32"/>
      <c r="F122" s="32"/>
      <c r="G122" s="32"/>
      <c r="H122" s="32"/>
      <c r="I122" s="32"/>
    </row>
    <row r="123" spans="1:9" x14ac:dyDescent="0.2">
      <c r="A123" s="29"/>
      <c r="B123" s="30"/>
      <c r="C123" s="31"/>
      <c r="D123" s="32"/>
      <c r="E123" s="32"/>
      <c r="F123" s="32"/>
      <c r="G123" s="32"/>
      <c r="H123" s="32"/>
      <c r="I123" s="32"/>
    </row>
    <row r="124" spans="1:9" x14ac:dyDescent="0.2">
      <c r="A124" s="29"/>
      <c r="B124" s="30"/>
      <c r="C124" s="31"/>
      <c r="D124" s="32"/>
      <c r="E124" s="32"/>
      <c r="F124" s="32"/>
      <c r="G124" s="32"/>
      <c r="H124" s="32"/>
      <c r="I124" s="32"/>
    </row>
    <row r="125" spans="1:9" x14ac:dyDescent="0.2">
      <c r="A125" s="29"/>
      <c r="B125" s="30"/>
      <c r="C125" s="31"/>
      <c r="D125" s="32"/>
      <c r="E125" s="32"/>
      <c r="F125" s="32"/>
      <c r="G125" s="32"/>
      <c r="H125" s="32"/>
      <c r="I125" s="32"/>
    </row>
    <row r="126" spans="1:9" x14ac:dyDescent="0.2">
      <c r="A126" s="29"/>
      <c r="B126" s="30"/>
      <c r="C126" s="31"/>
      <c r="D126" s="32"/>
      <c r="E126" s="32"/>
      <c r="F126" s="32"/>
      <c r="G126" s="32"/>
      <c r="H126" s="32"/>
      <c r="I126" s="32"/>
    </row>
    <row r="127" spans="1:9" x14ac:dyDescent="0.2">
      <c r="A127" s="29"/>
      <c r="B127" s="30"/>
      <c r="C127" s="31"/>
      <c r="D127" s="32"/>
      <c r="E127" s="32"/>
      <c r="F127" s="32"/>
      <c r="G127" s="32"/>
      <c r="H127" s="32"/>
      <c r="I127" s="32"/>
    </row>
    <row r="128" spans="1:9" x14ac:dyDescent="0.2">
      <c r="A128" s="29"/>
      <c r="B128" s="30"/>
      <c r="C128" s="31"/>
      <c r="D128" s="32"/>
      <c r="E128" s="32"/>
      <c r="F128" s="32"/>
      <c r="G128" s="32"/>
      <c r="H128" s="32"/>
      <c r="I128" s="32"/>
    </row>
    <row r="129" spans="1:9" x14ac:dyDescent="0.2">
      <c r="A129" s="34" t="s">
        <v>11</v>
      </c>
      <c r="B129" s="35"/>
      <c r="C129" s="35"/>
      <c r="D129" s="35"/>
      <c r="E129" s="35"/>
      <c r="F129" s="36"/>
      <c r="G129" s="36"/>
      <c r="H129" s="36"/>
      <c r="I129" s="37">
        <f>SUM(I119:I128)</f>
        <v>16.79</v>
      </c>
    </row>
    <row r="130" spans="1:9" x14ac:dyDescent="0.2">
      <c r="A130" s="18"/>
      <c r="B130" s="19"/>
      <c r="C130" s="19"/>
      <c r="D130" s="38"/>
      <c r="E130" s="39"/>
      <c r="F130" s="19"/>
      <c r="G130" s="66" t="s">
        <v>12</v>
      </c>
      <c r="H130" s="67"/>
      <c r="I130" s="42" t="s">
        <v>4</v>
      </c>
    </row>
    <row r="131" spans="1:9" x14ac:dyDescent="0.2">
      <c r="A131" s="25" t="s">
        <v>13</v>
      </c>
      <c r="B131" s="26"/>
      <c r="C131" s="26"/>
      <c r="D131" s="26"/>
      <c r="E131" s="22" t="s">
        <v>14</v>
      </c>
      <c r="F131" s="93" t="s">
        <v>6</v>
      </c>
      <c r="G131" s="25" t="s">
        <v>39</v>
      </c>
      <c r="H131" s="26"/>
      <c r="I131" s="43" t="s">
        <v>10</v>
      </c>
    </row>
    <row r="132" spans="1:9" x14ac:dyDescent="0.2">
      <c r="A132" s="29" t="s">
        <v>36</v>
      </c>
      <c r="B132" s="30" t="s">
        <v>38</v>
      </c>
      <c r="C132" s="30"/>
      <c r="D132" s="79"/>
      <c r="E132" s="32"/>
      <c r="F132" s="80">
        <v>1</v>
      </c>
      <c r="G132" s="81">
        <v>33.42</v>
      </c>
      <c r="H132" s="45"/>
      <c r="I132" s="46">
        <f>F132*G132</f>
        <v>33.42</v>
      </c>
    </row>
    <row r="133" spans="1:9" x14ac:dyDescent="0.2">
      <c r="A133" s="18" t="s">
        <v>37</v>
      </c>
      <c r="B133" s="30" t="s">
        <v>27</v>
      </c>
      <c r="C133" s="30"/>
      <c r="D133" s="56"/>
      <c r="E133" s="32"/>
      <c r="F133" s="82">
        <v>6</v>
      </c>
      <c r="G133" s="81">
        <v>12.31</v>
      </c>
      <c r="H133" s="45"/>
      <c r="I133" s="46">
        <f>F133*G133</f>
        <v>73.86</v>
      </c>
    </row>
    <row r="134" spans="1:9" x14ac:dyDescent="0.2">
      <c r="A134" s="18"/>
      <c r="B134" s="30"/>
      <c r="C134" s="30"/>
      <c r="D134" s="56"/>
      <c r="E134" s="32"/>
      <c r="F134" s="82"/>
      <c r="G134" s="81"/>
      <c r="H134" s="47"/>
      <c r="I134" s="46"/>
    </row>
    <row r="135" spans="1:9" x14ac:dyDescent="0.2">
      <c r="A135" s="18"/>
      <c r="B135" s="30"/>
      <c r="C135" s="30"/>
      <c r="D135" s="56"/>
      <c r="E135" s="32"/>
      <c r="F135" s="82"/>
      <c r="G135" s="83"/>
      <c r="H135" s="45"/>
      <c r="I135" s="46"/>
    </row>
    <row r="136" spans="1:9" x14ac:dyDescent="0.2">
      <c r="A136" s="29"/>
      <c r="B136" s="30"/>
      <c r="C136" s="30"/>
      <c r="D136" s="84"/>
      <c r="E136" s="32"/>
      <c r="F136" s="85"/>
      <c r="G136" s="83"/>
      <c r="H136" s="45"/>
      <c r="I136" s="46"/>
    </row>
    <row r="137" spans="1:9" x14ac:dyDescent="0.2">
      <c r="A137" s="29"/>
      <c r="B137" s="30"/>
      <c r="C137" s="30"/>
      <c r="D137" s="86"/>
      <c r="E137" s="32"/>
      <c r="F137" s="87"/>
      <c r="G137" s="83"/>
      <c r="H137" s="45"/>
      <c r="I137" s="46"/>
    </row>
    <row r="138" spans="1:9" x14ac:dyDescent="0.2">
      <c r="A138" s="34" t="s">
        <v>15</v>
      </c>
      <c r="B138" s="35"/>
      <c r="C138" s="35"/>
      <c r="D138" s="35"/>
      <c r="E138" s="35"/>
      <c r="F138" s="35"/>
      <c r="G138" s="35"/>
      <c r="H138" s="35"/>
      <c r="I138" s="51">
        <f>SUM(I132:I137)</f>
        <v>107.28</v>
      </c>
    </row>
    <row r="139" spans="1:9" x14ac:dyDescent="0.2">
      <c r="A139" s="34" t="s">
        <v>71</v>
      </c>
      <c r="B139" s="35"/>
      <c r="C139" s="35"/>
      <c r="D139" s="35"/>
      <c r="E139" s="35"/>
      <c r="F139" s="35"/>
      <c r="G139" s="74">
        <v>0.2051</v>
      </c>
      <c r="H139" s="35"/>
      <c r="I139" s="51">
        <f>G139*I138</f>
        <v>22.003128</v>
      </c>
    </row>
    <row r="140" spans="1:9" x14ac:dyDescent="0.2">
      <c r="A140" s="34" t="s">
        <v>42</v>
      </c>
      <c r="B140" s="35"/>
      <c r="C140" s="52">
        <v>0.5</v>
      </c>
      <c r="D140" s="53"/>
      <c r="E140" s="35" t="s">
        <v>16</v>
      </c>
      <c r="F140" s="35"/>
      <c r="G140" s="35"/>
      <c r="H140" s="35"/>
      <c r="I140" s="51">
        <f>I139+I138+I129</f>
        <v>146.073128</v>
      </c>
    </row>
    <row r="141" spans="1:9" x14ac:dyDescent="0.2">
      <c r="A141" s="34" t="s">
        <v>43</v>
      </c>
      <c r="B141" s="35"/>
      <c r="C141" s="35"/>
      <c r="D141" s="35"/>
      <c r="E141" s="35"/>
      <c r="F141" s="35"/>
      <c r="G141" s="35"/>
      <c r="H141" s="35"/>
      <c r="I141" s="112">
        <f>I140/C140</f>
        <v>292.14625599999999</v>
      </c>
    </row>
    <row r="142" spans="1:9" x14ac:dyDescent="0.2">
      <c r="A142" s="18"/>
      <c r="B142" s="19"/>
      <c r="C142" s="19"/>
      <c r="D142" s="21"/>
      <c r="E142" s="19"/>
      <c r="F142" s="19"/>
      <c r="G142" s="54"/>
      <c r="H142" s="55"/>
      <c r="I142" s="42" t="s">
        <v>4</v>
      </c>
    </row>
    <row r="143" spans="1:9" x14ac:dyDescent="0.2">
      <c r="A143" s="25" t="s">
        <v>17</v>
      </c>
      <c r="B143" s="26"/>
      <c r="C143" s="26"/>
      <c r="D143" s="23" t="s">
        <v>1</v>
      </c>
      <c r="E143" s="26" t="s">
        <v>4</v>
      </c>
      <c r="F143" s="43"/>
      <c r="G143" s="25" t="s">
        <v>18</v>
      </c>
      <c r="H143" s="43"/>
      <c r="I143" s="43" t="s">
        <v>19</v>
      </c>
    </row>
    <row r="144" spans="1:9" x14ac:dyDescent="0.2">
      <c r="A144" s="18"/>
      <c r="B144" s="30"/>
      <c r="C144" s="30"/>
      <c r="D144" s="56"/>
      <c r="E144" s="88"/>
      <c r="F144" s="58"/>
      <c r="G144" s="89"/>
      <c r="H144" s="60"/>
      <c r="I144" s="46"/>
    </row>
    <row r="145" spans="1:11" x14ac:dyDescent="0.2">
      <c r="A145" s="18"/>
      <c r="B145" s="30"/>
      <c r="C145" s="30"/>
      <c r="D145" s="56"/>
      <c r="E145" s="89"/>
      <c r="F145" s="58"/>
      <c r="G145" s="89"/>
      <c r="H145" s="60"/>
      <c r="I145" s="46"/>
      <c r="K145" s="61"/>
    </row>
    <row r="146" spans="1:11" x14ac:dyDescent="0.2">
      <c r="A146" s="18"/>
      <c r="B146" s="30"/>
      <c r="C146" s="30"/>
      <c r="D146" s="56"/>
      <c r="E146" s="89"/>
      <c r="F146" s="58"/>
      <c r="G146" s="89"/>
      <c r="H146" s="60"/>
      <c r="I146" s="46"/>
    </row>
    <row r="147" spans="1:11" x14ac:dyDescent="0.2">
      <c r="A147" s="29"/>
      <c r="B147" s="30"/>
      <c r="C147" s="30"/>
      <c r="D147" s="56"/>
      <c r="E147" s="62"/>
      <c r="F147" s="58"/>
      <c r="G147" s="59"/>
      <c r="H147" s="60"/>
      <c r="I147" s="46"/>
    </row>
    <row r="148" spans="1:11" x14ac:dyDescent="0.2">
      <c r="A148" s="29"/>
      <c r="B148" s="30"/>
      <c r="C148" s="30"/>
      <c r="D148" s="56"/>
      <c r="E148" s="62"/>
      <c r="F148" s="58"/>
      <c r="G148" s="64"/>
      <c r="H148" s="65"/>
      <c r="I148" s="46"/>
    </row>
    <row r="149" spans="1:11" x14ac:dyDescent="0.2">
      <c r="A149" s="34" t="s">
        <v>20</v>
      </c>
      <c r="B149" s="35"/>
      <c r="C149" s="35"/>
      <c r="D149" s="35"/>
      <c r="E149" s="35"/>
      <c r="F149" s="35"/>
      <c r="G149" s="35"/>
      <c r="H149" s="35"/>
      <c r="I149" s="51">
        <f>SUM(I144:I148)</f>
        <v>0</v>
      </c>
    </row>
    <row r="150" spans="1:11" x14ac:dyDescent="0.2">
      <c r="A150" s="66"/>
      <c r="B150" s="67"/>
      <c r="C150" s="24"/>
      <c r="D150" s="24"/>
      <c r="E150" s="67"/>
      <c r="F150" s="42"/>
      <c r="G150" s="40"/>
      <c r="H150" s="41"/>
      <c r="I150" s="42" t="s">
        <v>4</v>
      </c>
    </row>
    <row r="151" spans="1:11" x14ac:dyDescent="0.2">
      <c r="A151" s="25" t="s">
        <v>21</v>
      </c>
      <c r="B151" s="26"/>
      <c r="C151" s="22" t="s">
        <v>22</v>
      </c>
      <c r="D151" s="22" t="s">
        <v>23</v>
      </c>
      <c r="E151" s="26" t="s">
        <v>4</v>
      </c>
      <c r="F151" s="43"/>
      <c r="G151" s="25" t="s">
        <v>18</v>
      </c>
      <c r="H151" s="43"/>
      <c r="I151" s="43" t="s">
        <v>19</v>
      </c>
    </row>
    <row r="152" spans="1:11" x14ac:dyDescent="0.2">
      <c r="A152" s="29"/>
      <c r="B152" s="30"/>
      <c r="C152" s="56"/>
      <c r="D152" s="56"/>
      <c r="E152" s="68"/>
      <c r="F152" s="69"/>
      <c r="G152" s="59"/>
      <c r="H152" s="70"/>
      <c r="I152" s="46"/>
    </row>
    <row r="153" spans="1:11" x14ac:dyDescent="0.2">
      <c r="A153" s="29"/>
      <c r="B153" s="30"/>
      <c r="C153" s="56"/>
      <c r="D153" s="56"/>
      <c r="E153" s="68"/>
      <c r="F153" s="69"/>
      <c r="G153" s="59"/>
      <c r="H153" s="70"/>
      <c r="I153" s="46"/>
    </row>
    <row r="154" spans="1:11" x14ac:dyDescent="0.2">
      <c r="A154" s="29"/>
      <c r="B154" s="30"/>
      <c r="C154" s="56"/>
      <c r="D154" s="56"/>
      <c r="E154" s="68"/>
      <c r="F154" s="69"/>
      <c r="G154" s="59"/>
      <c r="H154" s="70"/>
      <c r="I154" s="46"/>
    </row>
    <row r="155" spans="1:11" x14ac:dyDescent="0.2">
      <c r="A155" s="34" t="s">
        <v>24</v>
      </c>
      <c r="B155" s="108"/>
      <c r="C155" s="97"/>
      <c r="D155" s="97"/>
      <c r="E155" s="109"/>
      <c r="F155" s="109"/>
      <c r="G155" s="110"/>
      <c r="H155" s="110"/>
      <c r="I155" s="51"/>
    </row>
    <row r="156" spans="1:11" x14ac:dyDescent="0.2">
      <c r="A156" s="66"/>
      <c r="B156" s="67"/>
      <c r="C156" s="40"/>
      <c r="D156" s="41"/>
      <c r="E156" s="67"/>
      <c r="F156" s="42"/>
      <c r="G156" s="66"/>
      <c r="H156" s="42"/>
      <c r="I156" s="42" t="s">
        <v>4</v>
      </c>
    </row>
    <row r="157" spans="1:11" x14ac:dyDescent="0.2">
      <c r="A157" s="25" t="s">
        <v>63</v>
      </c>
      <c r="B157" s="26"/>
      <c r="C157" s="66" t="s">
        <v>66</v>
      </c>
      <c r="D157" s="42"/>
      <c r="E157" s="26" t="s">
        <v>1</v>
      </c>
      <c r="F157" s="43"/>
      <c r="G157" s="25" t="s">
        <v>65</v>
      </c>
      <c r="H157" s="43"/>
      <c r="I157" s="43" t="s">
        <v>19</v>
      </c>
    </row>
    <row r="158" spans="1:11" x14ac:dyDescent="0.2">
      <c r="A158" s="29" t="s">
        <v>72</v>
      </c>
      <c r="B158" s="30" t="s">
        <v>46</v>
      </c>
      <c r="C158" s="344">
        <v>1</v>
      </c>
      <c r="D158" s="345"/>
      <c r="E158" s="346" t="s">
        <v>29</v>
      </c>
      <c r="F158" s="347"/>
      <c r="G158" s="350">
        <f>I112</f>
        <v>57.33</v>
      </c>
      <c r="H158" s="351"/>
      <c r="I158" s="46">
        <f>C158*G158</f>
        <v>57.33</v>
      </c>
    </row>
    <row r="159" spans="1:11" x14ac:dyDescent="0.2">
      <c r="A159" s="29"/>
      <c r="B159" s="30"/>
      <c r="C159" s="98"/>
      <c r="D159" s="71"/>
      <c r="E159" s="68"/>
      <c r="F159" s="69"/>
      <c r="G159" s="59"/>
      <c r="H159" s="70"/>
      <c r="I159" s="46"/>
    </row>
    <row r="160" spans="1:11" x14ac:dyDescent="0.2">
      <c r="A160" s="29"/>
      <c r="B160" s="30"/>
      <c r="C160" s="98"/>
      <c r="D160" s="71"/>
      <c r="E160" s="68"/>
      <c r="F160" s="69"/>
      <c r="G160" s="59"/>
      <c r="H160" s="70"/>
      <c r="I160" s="46"/>
    </row>
    <row r="161" spans="1:9" x14ac:dyDescent="0.2">
      <c r="A161" s="29"/>
      <c r="B161" s="30"/>
      <c r="C161" s="99"/>
      <c r="D161" s="111"/>
      <c r="E161" s="68"/>
      <c r="F161" s="69"/>
      <c r="G161" s="64"/>
      <c r="H161" s="72"/>
      <c r="I161" s="46"/>
    </row>
    <row r="162" spans="1:9" x14ac:dyDescent="0.2">
      <c r="A162" s="34" t="s">
        <v>62</v>
      </c>
      <c r="B162" s="35"/>
      <c r="C162" s="28"/>
      <c r="D162" s="28"/>
      <c r="E162" s="36"/>
      <c r="F162" s="36"/>
      <c r="G162" s="36"/>
      <c r="H162" s="36"/>
      <c r="I162" s="51"/>
    </row>
    <row r="163" spans="1:9" x14ac:dyDescent="0.2">
      <c r="A163" s="54"/>
      <c r="B163" s="38"/>
      <c r="C163" s="38"/>
      <c r="D163" s="38"/>
      <c r="E163" s="90"/>
      <c r="F163" s="90"/>
      <c r="G163" s="90"/>
      <c r="H163" s="90"/>
      <c r="I163" s="91"/>
    </row>
    <row r="164" spans="1:9" x14ac:dyDescent="0.2">
      <c r="A164" s="18"/>
      <c r="B164" s="19"/>
      <c r="C164" s="19"/>
      <c r="D164" s="19"/>
      <c r="E164" s="92"/>
      <c r="F164" s="92"/>
      <c r="G164" s="92"/>
      <c r="H164" s="92"/>
      <c r="I164" s="32"/>
    </row>
    <row r="165" spans="1:9" x14ac:dyDescent="0.2">
      <c r="A165" s="34" t="s">
        <v>25</v>
      </c>
      <c r="B165" s="35"/>
      <c r="C165" s="35"/>
      <c r="D165" s="35"/>
      <c r="E165" s="36"/>
      <c r="F165" s="36"/>
      <c r="G165" s="36"/>
      <c r="H165" s="36"/>
      <c r="I165" s="73">
        <f>I141+I149+I162</f>
        <v>292.14625599999999</v>
      </c>
    </row>
    <row r="166" spans="1:9" x14ac:dyDescent="0.2">
      <c r="A166" s="34" t="s">
        <v>26</v>
      </c>
      <c r="B166" s="35"/>
      <c r="C166" s="35"/>
      <c r="D166" s="74">
        <v>0.35759999999999997</v>
      </c>
      <c r="E166" s="36"/>
      <c r="F166" s="36"/>
      <c r="G166" s="36"/>
      <c r="H166" s="36"/>
      <c r="I166" s="73">
        <f>I165*D166</f>
        <v>104.47150114559999</v>
      </c>
    </row>
    <row r="167" spans="1:9" x14ac:dyDescent="0.2">
      <c r="A167" s="34"/>
      <c r="B167" s="35"/>
      <c r="C167" s="35"/>
      <c r="D167" s="35"/>
      <c r="E167" s="36"/>
      <c r="F167" s="36"/>
      <c r="G167" s="36"/>
      <c r="H167" s="36"/>
      <c r="I167" s="73">
        <f>ROUND(SUM(I165:I166),2)</f>
        <v>396.62</v>
      </c>
    </row>
    <row r="168" spans="1:9" x14ac:dyDescent="0.2">
      <c r="A168" s="19"/>
      <c r="B168" s="19"/>
      <c r="C168" s="19"/>
      <c r="D168" s="19"/>
      <c r="E168" s="92"/>
      <c r="F168" s="92"/>
      <c r="G168" s="92"/>
      <c r="H168" s="92"/>
      <c r="I168" s="94"/>
    </row>
    <row r="169" spans="1:9" x14ac:dyDescent="0.2">
      <c r="A169" s="19"/>
      <c r="B169" s="19"/>
      <c r="C169" s="19"/>
      <c r="D169" s="19"/>
      <c r="E169" s="92"/>
      <c r="F169" s="92"/>
      <c r="G169" s="92"/>
      <c r="H169" s="92"/>
      <c r="I169" s="94"/>
    </row>
    <row r="171" spans="1:9" x14ac:dyDescent="0.2">
      <c r="A171" s="352" t="s">
        <v>73</v>
      </c>
      <c r="B171" s="353"/>
      <c r="C171" s="353"/>
      <c r="D171" s="353"/>
      <c r="E171" s="353"/>
      <c r="F171" s="353"/>
      <c r="G171" s="353"/>
      <c r="H171" s="354"/>
      <c r="I171" s="55" t="s">
        <v>1</v>
      </c>
    </row>
    <row r="172" spans="1:9" ht="15" x14ac:dyDescent="0.2">
      <c r="A172" s="355"/>
      <c r="B172" s="356"/>
      <c r="C172" s="356"/>
      <c r="D172" s="356"/>
      <c r="E172" s="356"/>
      <c r="F172" s="356"/>
      <c r="G172" s="356"/>
      <c r="H172" s="357"/>
      <c r="I172" s="17" t="s">
        <v>29</v>
      </c>
    </row>
    <row r="173" spans="1:9" x14ac:dyDescent="0.2">
      <c r="A173" s="18"/>
      <c r="B173" s="19"/>
      <c r="C173" s="20"/>
      <c r="D173" s="21"/>
      <c r="E173" s="22" t="s">
        <v>2</v>
      </c>
      <c r="F173" s="22"/>
      <c r="G173" s="23" t="s">
        <v>3</v>
      </c>
      <c r="H173" s="23"/>
      <c r="I173" s="24" t="s">
        <v>4</v>
      </c>
    </row>
    <row r="174" spans="1:9" x14ac:dyDescent="0.2">
      <c r="A174" s="25" t="s">
        <v>5</v>
      </c>
      <c r="B174" s="26"/>
      <c r="C174" s="27"/>
      <c r="D174" s="22" t="s">
        <v>6</v>
      </c>
      <c r="E174" s="26" t="s">
        <v>7</v>
      </c>
      <c r="F174" s="22" t="s">
        <v>8</v>
      </c>
      <c r="G174" s="26" t="s">
        <v>7</v>
      </c>
      <c r="H174" s="28" t="s">
        <v>9</v>
      </c>
      <c r="I174" s="22" t="s">
        <v>10</v>
      </c>
    </row>
    <row r="175" spans="1:9" x14ac:dyDescent="0.2">
      <c r="A175" s="29" t="s">
        <v>59</v>
      </c>
      <c r="B175" s="30" t="s">
        <v>53</v>
      </c>
      <c r="C175" s="31"/>
      <c r="D175" s="32">
        <v>0.5</v>
      </c>
      <c r="E175" s="32">
        <v>1</v>
      </c>
      <c r="F175" s="32">
        <v>0</v>
      </c>
      <c r="G175" s="32">
        <v>185.44</v>
      </c>
      <c r="H175" s="32">
        <v>20.67</v>
      </c>
      <c r="I175" s="32">
        <v>92.72</v>
      </c>
    </row>
    <row r="176" spans="1:9" x14ac:dyDescent="0.2">
      <c r="A176" s="18"/>
      <c r="B176" s="30"/>
      <c r="C176" s="31"/>
      <c r="D176" s="32"/>
      <c r="E176" s="32"/>
      <c r="F176" s="32"/>
      <c r="G176" s="32"/>
      <c r="H176" s="32"/>
      <c r="I176" s="32"/>
    </row>
    <row r="177" spans="1:9" x14ac:dyDescent="0.2">
      <c r="A177" s="18"/>
      <c r="B177" s="33"/>
      <c r="C177" s="31"/>
      <c r="D177" s="32"/>
      <c r="E177" s="32"/>
      <c r="F177" s="32"/>
      <c r="G177" s="32"/>
      <c r="H177" s="32"/>
      <c r="I177" s="32"/>
    </row>
    <row r="178" spans="1:9" x14ac:dyDescent="0.2">
      <c r="A178" s="18"/>
      <c r="B178" s="30"/>
      <c r="C178" s="31"/>
      <c r="D178" s="32"/>
      <c r="E178" s="32"/>
      <c r="F178" s="32"/>
      <c r="G178" s="32"/>
      <c r="H178" s="32"/>
      <c r="I178" s="32"/>
    </row>
    <row r="179" spans="1:9" x14ac:dyDescent="0.2">
      <c r="A179" s="29"/>
      <c r="B179" s="30"/>
      <c r="C179" s="31"/>
      <c r="D179" s="32"/>
      <c r="E179" s="32"/>
      <c r="F179" s="32"/>
      <c r="G179" s="32"/>
      <c r="H179" s="32"/>
      <c r="I179" s="32"/>
    </row>
    <row r="180" spans="1:9" x14ac:dyDescent="0.2">
      <c r="A180" s="29"/>
      <c r="B180" s="30"/>
      <c r="C180" s="31"/>
      <c r="D180" s="32"/>
      <c r="E180" s="32"/>
      <c r="F180" s="32"/>
      <c r="G180" s="32"/>
      <c r="H180" s="32"/>
      <c r="I180" s="32"/>
    </row>
    <row r="181" spans="1:9" x14ac:dyDescent="0.2">
      <c r="A181" s="29"/>
      <c r="B181" s="30"/>
      <c r="C181" s="31"/>
      <c r="D181" s="32"/>
      <c r="E181" s="32"/>
      <c r="F181" s="32"/>
      <c r="G181" s="32"/>
      <c r="H181" s="32"/>
      <c r="I181" s="32"/>
    </row>
    <row r="182" spans="1:9" x14ac:dyDescent="0.2">
      <c r="A182" s="29"/>
      <c r="B182" s="30"/>
      <c r="C182" s="31"/>
      <c r="D182" s="32"/>
      <c r="E182" s="32"/>
      <c r="F182" s="32"/>
      <c r="G182" s="32"/>
      <c r="H182" s="32"/>
      <c r="I182" s="32"/>
    </row>
    <row r="183" spans="1:9" x14ac:dyDescent="0.2">
      <c r="A183" s="29"/>
      <c r="B183" s="30"/>
      <c r="C183" s="31"/>
      <c r="D183" s="32"/>
      <c r="E183" s="32"/>
      <c r="F183" s="32"/>
      <c r="G183" s="32"/>
      <c r="H183" s="32"/>
      <c r="I183" s="32"/>
    </row>
    <row r="184" spans="1:9" x14ac:dyDescent="0.2">
      <c r="A184" s="29"/>
      <c r="B184" s="30"/>
      <c r="C184" s="31"/>
      <c r="D184" s="32"/>
      <c r="E184" s="32"/>
      <c r="F184" s="32"/>
      <c r="G184" s="32"/>
      <c r="H184" s="32"/>
      <c r="I184" s="32"/>
    </row>
    <row r="185" spans="1:9" x14ac:dyDescent="0.2">
      <c r="A185" s="34" t="s">
        <v>11</v>
      </c>
      <c r="B185" s="35"/>
      <c r="C185" s="35"/>
      <c r="D185" s="35"/>
      <c r="E185" s="35"/>
      <c r="F185" s="36"/>
      <c r="G185" s="36"/>
      <c r="H185" s="36"/>
      <c r="I185" s="37">
        <f>SUM(I175:I184)</f>
        <v>92.72</v>
      </c>
    </row>
    <row r="186" spans="1:9" x14ac:dyDescent="0.2">
      <c r="A186" s="18"/>
      <c r="B186" s="19"/>
      <c r="C186" s="19"/>
      <c r="D186" s="38"/>
      <c r="E186" s="39"/>
      <c r="F186" s="19"/>
      <c r="G186" s="66" t="s">
        <v>12</v>
      </c>
      <c r="H186" s="67"/>
      <c r="I186" s="42" t="s">
        <v>4</v>
      </c>
    </row>
    <row r="187" spans="1:9" x14ac:dyDescent="0.2">
      <c r="A187" s="25" t="s">
        <v>13</v>
      </c>
      <c r="B187" s="26"/>
      <c r="C187" s="26"/>
      <c r="D187" s="26"/>
      <c r="E187" s="22" t="s">
        <v>14</v>
      </c>
      <c r="F187" s="93" t="s">
        <v>6</v>
      </c>
      <c r="G187" s="25" t="s">
        <v>39</v>
      </c>
      <c r="H187" s="26"/>
      <c r="I187" s="43" t="s">
        <v>10</v>
      </c>
    </row>
    <row r="188" spans="1:9" x14ac:dyDescent="0.2">
      <c r="A188" s="29" t="s">
        <v>36</v>
      </c>
      <c r="B188" s="30" t="s">
        <v>38</v>
      </c>
      <c r="C188" s="30"/>
      <c r="D188" s="79"/>
      <c r="E188" s="32"/>
      <c r="F188" s="80">
        <v>0.5</v>
      </c>
      <c r="G188" s="81">
        <v>33.42</v>
      </c>
      <c r="H188" s="45"/>
      <c r="I188" s="46">
        <f>F188*G188</f>
        <v>16.71</v>
      </c>
    </row>
    <row r="189" spans="1:9" x14ac:dyDescent="0.2">
      <c r="A189" s="18" t="s">
        <v>37</v>
      </c>
      <c r="B189" s="30" t="s">
        <v>27</v>
      </c>
      <c r="C189" s="30"/>
      <c r="D189" s="56"/>
      <c r="E189" s="32"/>
      <c r="F189" s="82">
        <v>10</v>
      </c>
      <c r="G189" s="81">
        <v>12.31</v>
      </c>
      <c r="H189" s="45"/>
      <c r="I189" s="46">
        <f>F189*G189</f>
        <v>123.10000000000001</v>
      </c>
    </row>
    <row r="190" spans="1:9" x14ac:dyDescent="0.2">
      <c r="A190" s="18"/>
      <c r="B190" s="30"/>
      <c r="C190" s="30"/>
      <c r="D190" s="56"/>
      <c r="E190" s="32"/>
      <c r="F190" s="82"/>
      <c r="G190" s="81"/>
      <c r="H190" s="47"/>
      <c r="I190" s="46"/>
    </row>
    <row r="191" spans="1:9" x14ac:dyDescent="0.2">
      <c r="A191" s="18"/>
      <c r="B191" s="30"/>
      <c r="C191" s="30"/>
      <c r="D191" s="56"/>
      <c r="E191" s="32"/>
      <c r="F191" s="82"/>
      <c r="G191" s="83"/>
      <c r="H191" s="45"/>
      <c r="I191" s="46"/>
    </row>
    <row r="192" spans="1:9" x14ac:dyDescent="0.2">
      <c r="A192" s="29"/>
      <c r="B192" s="30"/>
      <c r="C192" s="30"/>
      <c r="D192" s="84"/>
      <c r="E192" s="32"/>
      <c r="F192" s="85"/>
      <c r="G192" s="83"/>
      <c r="H192" s="45"/>
      <c r="I192" s="46"/>
    </row>
    <row r="193" spans="1:9" x14ac:dyDescent="0.2">
      <c r="A193" s="29"/>
      <c r="B193" s="30"/>
      <c r="C193" s="30"/>
      <c r="D193" s="86"/>
      <c r="E193" s="32"/>
      <c r="F193" s="87"/>
      <c r="G193" s="83"/>
      <c r="H193" s="45"/>
      <c r="I193" s="46"/>
    </row>
    <row r="194" spans="1:9" x14ac:dyDescent="0.2">
      <c r="A194" s="34" t="s">
        <v>15</v>
      </c>
      <c r="B194" s="35"/>
      <c r="C194" s="35"/>
      <c r="D194" s="35"/>
      <c r="E194" s="35"/>
      <c r="F194" s="35"/>
      <c r="G194" s="35"/>
      <c r="H194" s="35"/>
      <c r="I194" s="51">
        <f>SUM(I188:I193)</f>
        <v>139.81</v>
      </c>
    </row>
    <row r="195" spans="1:9" x14ac:dyDescent="0.2">
      <c r="A195" s="34" t="s">
        <v>71</v>
      </c>
      <c r="B195" s="35"/>
      <c r="C195" s="35"/>
      <c r="D195" s="35"/>
      <c r="E195" s="35"/>
      <c r="F195" s="35"/>
      <c r="G195" s="74">
        <v>0.2051</v>
      </c>
      <c r="H195" s="35"/>
      <c r="I195" s="51">
        <f>G195*I194</f>
        <v>28.675031000000001</v>
      </c>
    </row>
    <row r="196" spans="1:9" x14ac:dyDescent="0.2">
      <c r="A196" s="34" t="s">
        <v>42</v>
      </c>
      <c r="B196" s="35"/>
      <c r="C196" s="52">
        <v>1</v>
      </c>
      <c r="D196" s="53"/>
      <c r="E196" s="35" t="s">
        <v>16</v>
      </c>
      <c r="F196" s="35"/>
      <c r="G196" s="35"/>
      <c r="H196" s="35"/>
      <c r="I196" s="51">
        <f>I195+I194+I185</f>
        <v>261.20503099999996</v>
      </c>
    </row>
    <row r="197" spans="1:9" x14ac:dyDescent="0.2">
      <c r="A197" s="34" t="s">
        <v>43</v>
      </c>
      <c r="B197" s="35"/>
      <c r="C197" s="35"/>
      <c r="D197" s="35"/>
      <c r="E197" s="35"/>
      <c r="F197" s="35"/>
      <c r="G197" s="35"/>
      <c r="H197" s="35"/>
      <c r="I197" s="112">
        <f>I196/C196</f>
        <v>261.20503099999996</v>
      </c>
    </row>
    <row r="198" spans="1:9" x14ac:dyDescent="0.2">
      <c r="A198" s="18"/>
      <c r="B198" s="19"/>
      <c r="C198" s="19"/>
      <c r="D198" s="21"/>
      <c r="E198" s="19"/>
      <c r="F198" s="19"/>
      <c r="G198" s="54"/>
      <c r="H198" s="55"/>
      <c r="I198" s="42" t="s">
        <v>4</v>
      </c>
    </row>
    <row r="199" spans="1:9" x14ac:dyDescent="0.2">
      <c r="A199" s="25" t="s">
        <v>17</v>
      </c>
      <c r="B199" s="26"/>
      <c r="C199" s="26"/>
      <c r="D199" s="23" t="s">
        <v>1</v>
      </c>
      <c r="E199" s="26" t="s">
        <v>4</v>
      </c>
      <c r="F199" s="43"/>
      <c r="G199" s="25" t="s">
        <v>18</v>
      </c>
      <c r="H199" s="43"/>
      <c r="I199" s="43" t="s">
        <v>19</v>
      </c>
    </row>
    <row r="200" spans="1:9" x14ac:dyDescent="0.2">
      <c r="A200" s="18"/>
      <c r="B200" s="30"/>
      <c r="C200" s="30"/>
      <c r="D200" s="56"/>
      <c r="E200" s="88"/>
      <c r="F200" s="58"/>
      <c r="G200" s="89"/>
      <c r="H200" s="60"/>
      <c r="I200" s="46"/>
    </row>
    <row r="201" spans="1:9" x14ac:dyDescent="0.2">
      <c r="A201" s="18"/>
      <c r="B201" s="30"/>
      <c r="C201" s="30"/>
      <c r="D201" s="56"/>
      <c r="E201" s="89"/>
      <c r="F201" s="58"/>
      <c r="G201" s="89"/>
      <c r="H201" s="60"/>
      <c r="I201" s="46"/>
    </row>
    <row r="202" spans="1:9" x14ac:dyDescent="0.2">
      <c r="A202" s="18"/>
      <c r="B202" s="30"/>
      <c r="C202" s="30"/>
      <c r="D202" s="56"/>
      <c r="E202" s="89"/>
      <c r="F202" s="58"/>
      <c r="G202" s="89"/>
      <c r="H202" s="60"/>
      <c r="I202" s="46"/>
    </row>
    <row r="203" spans="1:9" x14ac:dyDescent="0.2">
      <c r="A203" s="29"/>
      <c r="B203" s="30"/>
      <c r="C203" s="30"/>
      <c r="D203" s="56"/>
      <c r="E203" s="62"/>
      <c r="F203" s="58"/>
      <c r="G203" s="59"/>
      <c r="H203" s="60"/>
      <c r="I203" s="46"/>
    </row>
    <row r="204" spans="1:9" x14ac:dyDescent="0.2">
      <c r="A204" s="29"/>
      <c r="B204" s="30"/>
      <c r="C204" s="30"/>
      <c r="D204" s="56"/>
      <c r="E204" s="62"/>
      <c r="F204" s="58"/>
      <c r="G204" s="64"/>
      <c r="H204" s="65"/>
      <c r="I204" s="46"/>
    </row>
    <row r="205" spans="1:9" x14ac:dyDescent="0.2">
      <c r="A205" s="34" t="s">
        <v>20</v>
      </c>
      <c r="B205" s="35"/>
      <c r="C205" s="35"/>
      <c r="D205" s="35"/>
      <c r="E205" s="35"/>
      <c r="F205" s="35"/>
      <c r="G205" s="35"/>
      <c r="H205" s="35"/>
      <c r="I205" s="51">
        <f>SUM(I200:I204)</f>
        <v>0</v>
      </c>
    </row>
    <row r="206" spans="1:9" x14ac:dyDescent="0.2">
      <c r="A206" s="66"/>
      <c r="B206" s="67"/>
      <c r="C206" s="24"/>
      <c r="D206" s="24"/>
      <c r="E206" s="67"/>
      <c r="F206" s="42"/>
      <c r="G206" s="40"/>
      <c r="H206" s="41"/>
      <c r="I206" s="42" t="s">
        <v>4</v>
      </c>
    </row>
    <row r="207" spans="1:9" x14ac:dyDescent="0.2">
      <c r="A207" s="25" t="s">
        <v>21</v>
      </c>
      <c r="B207" s="26"/>
      <c r="C207" s="22" t="s">
        <v>22</v>
      </c>
      <c r="D207" s="22" t="s">
        <v>23</v>
      </c>
      <c r="E207" s="26" t="s">
        <v>4</v>
      </c>
      <c r="F207" s="43"/>
      <c r="G207" s="25" t="s">
        <v>18</v>
      </c>
      <c r="H207" s="43"/>
      <c r="I207" s="43" t="s">
        <v>19</v>
      </c>
    </row>
    <row r="208" spans="1:9" x14ac:dyDescent="0.2">
      <c r="A208" s="29"/>
      <c r="B208" s="30"/>
      <c r="C208" s="56"/>
      <c r="D208" s="56"/>
      <c r="E208" s="68"/>
      <c r="F208" s="69"/>
      <c r="G208" s="59"/>
      <c r="H208" s="70"/>
      <c r="I208" s="46"/>
    </row>
    <row r="209" spans="1:9" x14ac:dyDescent="0.2">
      <c r="A209" s="29"/>
      <c r="B209" s="30"/>
      <c r="C209" s="56"/>
      <c r="D209" s="56"/>
      <c r="E209" s="68"/>
      <c r="F209" s="69"/>
      <c r="G209" s="59"/>
      <c r="H209" s="70"/>
      <c r="I209" s="46"/>
    </row>
    <row r="210" spans="1:9" x14ac:dyDescent="0.2">
      <c r="A210" s="29"/>
      <c r="B210" s="30"/>
      <c r="C210" s="56"/>
      <c r="D210" s="56"/>
      <c r="E210" s="68"/>
      <c r="F210" s="69"/>
      <c r="G210" s="59"/>
      <c r="H210" s="70"/>
      <c r="I210" s="46"/>
    </row>
    <row r="211" spans="1:9" x14ac:dyDescent="0.2">
      <c r="A211" s="34" t="s">
        <v>24</v>
      </c>
      <c r="B211" s="108"/>
      <c r="C211" s="97"/>
      <c r="D211" s="97"/>
      <c r="E211" s="109"/>
      <c r="F211" s="109"/>
      <c r="G211" s="110"/>
      <c r="H211" s="110"/>
      <c r="I211" s="51"/>
    </row>
    <row r="212" spans="1:9" x14ac:dyDescent="0.2">
      <c r="A212" s="66"/>
      <c r="B212" s="67"/>
      <c r="C212" s="40"/>
      <c r="D212" s="41"/>
      <c r="E212" s="67"/>
      <c r="F212" s="42"/>
      <c r="G212" s="66"/>
      <c r="H212" s="42"/>
      <c r="I212" s="42" t="s">
        <v>4</v>
      </c>
    </row>
    <row r="213" spans="1:9" x14ac:dyDescent="0.2">
      <c r="A213" s="25" t="s">
        <v>63</v>
      </c>
      <c r="B213" s="26"/>
      <c r="C213" s="66" t="s">
        <v>66</v>
      </c>
      <c r="D213" s="42"/>
      <c r="E213" s="26" t="s">
        <v>1</v>
      </c>
      <c r="F213" s="43"/>
      <c r="G213" s="25" t="s">
        <v>65</v>
      </c>
      <c r="H213" s="43"/>
      <c r="I213" s="43" t="s">
        <v>19</v>
      </c>
    </row>
    <row r="214" spans="1:9" x14ac:dyDescent="0.2">
      <c r="A214" s="29" t="s">
        <v>72</v>
      </c>
      <c r="B214" s="30" t="s">
        <v>46</v>
      </c>
      <c r="C214" s="344">
        <v>1</v>
      </c>
      <c r="D214" s="345"/>
      <c r="E214" s="346" t="s">
        <v>29</v>
      </c>
      <c r="F214" s="347"/>
      <c r="G214" s="350">
        <f>I168</f>
        <v>0</v>
      </c>
      <c r="H214" s="351"/>
      <c r="I214" s="46">
        <f>C214*G214</f>
        <v>0</v>
      </c>
    </row>
    <row r="215" spans="1:9" x14ac:dyDescent="0.2">
      <c r="A215" s="29"/>
      <c r="B215" s="30"/>
      <c r="C215" s="98"/>
      <c r="D215" s="71"/>
      <c r="E215" s="68"/>
      <c r="F215" s="69"/>
      <c r="G215" s="59"/>
      <c r="H215" s="70"/>
      <c r="I215" s="46"/>
    </row>
    <row r="216" spans="1:9" x14ac:dyDescent="0.2">
      <c r="A216" s="29"/>
      <c r="B216" s="30"/>
      <c r="C216" s="98"/>
      <c r="D216" s="71"/>
      <c r="E216" s="68"/>
      <c r="F216" s="69"/>
      <c r="G216" s="59"/>
      <c r="H216" s="70"/>
      <c r="I216" s="46"/>
    </row>
    <row r="217" spans="1:9" x14ac:dyDescent="0.2">
      <c r="A217" s="29"/>
      <c r="B217" s="30"/>
      <c r="C217" s="99"/>
      <c r="D217" s="111"/>
      <c r="E217" s="68"/>
      <c r="F217" s="69"/>
      <c r="G217" s="64"/>
      <c r="H217" s="72"/>
      <c r="I217" s="46"/>
    </row>
    <row r="218" spans="1:9" x14ac:dyDescent="0.2">
      <c r="A218" s="34" t="s">
        <v>62</v>
      </c>
      <c r="B218" s="35"/>
      <c r="C218" s="28"/>
      <c r="D218" s="28"/>
      <c r="E218" s="36"/>
      <c r="F218" s="36"/>
      <c r="G218" s="36"/>
      <c r="H218" s="36"/>
      <c r="I218" s="51"/>
    </row>
    <row r="219" spans="1:9" x14ac:dyDescent="0.2">
      <c r="A219" s="54"/>
      <c r="B219" s="38"/>
      <c r="C219" s="38"/>
      <c r="D219" s="38"/>
      <c r="E219" s="90"/>
      <c r="F219" s="90"/>
      <c r="G219" s="90"/>
      <c r="H219" s="90"/>
      <c r="I219" s="91"/>
    </row>
    <row r="220" spans="1:9" x14ac:dyDescent="0.2">
      <c r="A220" s="18"/>
      <c r="B220" s="19"/>
      <c r="C220" s="19"/>
      <c r="D220" s="19"/>
      <c r="E220" s="92"/>
      <c r="F220" s="92"/>
      <c r="G220" s="92"/>
      <c r="H220" s="92"/>
      <c r="I220" s="32"/>
    </row>
    <row r="221" spans="1:9" x14ac:dyDescent="0.2">
      <c r="A221" s="34" t="s">
        <v>25</v>
      </c>
      <c r="B221" s="35"/>
      <c r="C221" s="35"/>
      <c r="D221" s="35"/>
      <c r="E221" s="36"/>
      <c r="F221" s="36"/>
      <c r="G221" s="36"/>
      <c r="H221" s="36"/>
      <c r="I221" s="73">
        <f>I197+I205+I218</f>
        <v>261.20503099999996</v>
      </c>
    </row>
    <row r="222" spans="1:9" x14ac:dyDescent="0.2">
      <c r="A222" s="34" t="s">
        <v>26</v>
      </c>
      <c r="B222" s="35"/>
      <c r="C222" s="35"/>
      <c r="D222" s="74">
        <v>0.35759999999999997</v>
      </c>
      <c r="E222" s="36"/>
      <c r="F222" s="36"/>
      <c r="G222" s="36"/>
      <c r="H222" s="36"/>
      <c r="I222" s="73">
        <f>I221*D222</f>
        <v>93.406919085599981</v>
      </c>
    </row>
    <row r="223" spans="1:9" x14ac:dyDescent="0.2">
      <c r="A223" s="34"/>
      <c r="B223" s="35"/>
      <c r="C223" s="35"/>
      <c r="D223" s="35"/>
      <c r="E223" s="36"/>
      <c r="F223" s="36"/>
      <c r="G223" s="36"/>
      <c r="H223" s="36"/>
      <c r="I223" s="73">
        <f>ROUND(SUM(I221:I222),2)</f>
        <v>354.61</v>
      </c>
    </row>
  </sheetData>
  <mergeCells count="17">
    <mergeCell ref="A1:I1"/>
    <mergeCell ref="A2:I2"/>
    <mergeCell ref="A3:I3"/>
    <mergeCell ref="A5:I5"/>
    <mergeCell ref="A171:H172"/>
    <mergeCell ref="A63:H64"/>
    <mergeCell ref="C101:D101"/>
    <mergeCell ref="E101:F101"/>
    <mergeCell ref="G101:H101"/>
    <mergeCell ref="A115:H116"/>
    <mergeCell ref="C158:D158"/>
    <mergeCell ref="E158:F158"/>
    <mergeCell ref="G158:H158"/>
    <mergeCell ref="C214:D214"/>
    <mergeCell ref="E214:F214"/>
    <mergeCell ref="G214:H214"/>
    <mergeCell ref="A7:H8"/>
  </mergeCells>
  <phoneticPr fontId="0" type="noConversion"/>
  <pageMargins left="0.78740157499999996" right="0.78740157499999996" top="0.984251969" bottom="0.984251969" header="0.49212598499999999" footer="0.49212598499999999"/>
  <pageSetup paperSize="9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PBrush" shapeId="1025" r:id="rId4">
          <objectPr defaultSize="0" autoPict="0" r:id="rId5">
            <anchor moveWithCells="1" sizeWithCells="1">
              <from>
                <xdr:col>0</xdr:col>
                <xdr:colOff>0</xdr:colOff>
                <xdr:row>56</xdr:row>
                <xdr:rowOff>0</xdr:rowOff>
              </from>
              <to>
                <xdr:col>1</xdr:col>
                <xdr:colOff>438150</xdr:colOff>
                <xdr:row>56</xdr:row>
                <xdr:rowOff>0</xdr:rowOff>
              </to>
            </anchor>
          </objectPr>
        </oleObject>
      </mc:Choice>
      <mc:Fallback>
        <oleObject progId="PBrush" shapeId="1025" r:id="rId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topLeftCell="A7" workbookViewId="0">
      <selection activeCell="F16" sqref="F16"/>
    </sheetView>
  </sheetViews>
  <sheetFormatPr defaultRowHeight="12.75" x14ac:dyDescent="0.2"/>
  <cols>
    <col min="2" max="2" width="17.5703125" customWidth="1"/>
    <col min="3" max="3" width="67.42578125" customWidth="1"/>
    <col min="5" max="5" width="10.42578125" customWidth="1"/>
    <col min="6" max="6" width="14.28515625" customWidth="1"/>
    <col min="7" max="7" width="12.42578125" customWidth="1"/>
    <col min="8" max="8" width="13.85546875" customWidth="1"/>
  </cols>
  <sheetData>
    <row r="1" spans="1:8" ht="18" x14ac:dyDescent="0.2">
      <c r="A1" s="321" t="s">
        <v>74</v>
      </c>
      <c r="B1" s="322"/>
      <c r="C1" s="322"/>
      <c r="D1" s="322"/>
      <c r="E1" s="322"/>
      <c r="F1" s="322"/>
      <c r="G1" s="322"/>
      <c r="H1" s="323"/>
    </row>
    <row r="2" spans="1:8" x14ac:dyDescent="0.2">
      <c r="A2" s="324" t="s">
        <v>75</v>
      </c>
      <c r="B2" s="308"/>
      <c r="C2" s="308"/>
      <c r="D2" s="308"/>
      <c r="E2" s="308"/>
      <c r="F2" s="308"/>
      <c r="G2" s="308"/>
      <c r="H2" s="325"/>
    </row>
    <row r="3" spans="1:8" x14ac:dyDescent="0.2">
      <c r="A3" s="324" t="s">
        <v>76</v>
      </c>
      <c r="B3" s="326"/>
      <c r="C3" s="326"/>
      <c r="D3" s="326"/>
      <c r="E3" s="326"/>
      <c r="F3" s="326"/>
      <c r="G3" s="326"/>
      <c r="H3" s="327"/>
    </row>
    <row r="4" spans="1:8" x14ac:dyDescent="0.2">
      <c r="A4" s="5"/>
      <c r="B4" s="6"/>
      <c r="C4" s="7"/>
      <c r="D4" s="8"/>
      <c r="E4" s="8"/>
      <c r="F4" s="8"/>
      <c r="G4" s="8"/>
      <c r="H4" s="9"/>
    </row>
    <row r="5" spans="1:8" ht="15.75" x14ac:dyDescent="0.2">
      <c r="A5" s="100"/>
      <c r="B5" s="10"/>
      <c r="C5" s="10"/>
      <c r="D5" s="10"/>
      <c r="E5" s="10"/>
      <c r="F5" s="10"/>
      <c r="G5" s="10"/>
      <c r="H5" s="101"/>
    </row>
    <row r="6" spans="1:8" ht="15.75" x14ac:dyDescent="0.2">
      <c r="A6" s="365" t="s">
        <v>84</v>
      </c>
      <c r="B6" s="366"/>
      <c r="C6" s="366"/>
      <c r="D6" s="366"/>
      <c r="E6" s="366"/>
      <c r="F6" s="366"/>
      <c r="G6" s="366"/>
      <c r="H6" s="367"/>
    </row>
    <row r="7" spans="1:8" ht="15.75" x14ac:dyDescent="0.2">
      <c r="A7" s="365" t="s">
        <v>85</v>
      </c>
      <c r="B7" s="366"/>
      <c r="C7" s="366"/>
      <c r="D7" s="366"/>
      <c r="E7" s="366"/>
      <c r="F7" s="366"/>
      <c r="G7" s="366"/>
      <c r="H7" s="367"/>
    </row>
    <row r="8" spans="1:8" ht="15.75" x14ac:dyDescent="0.2">
      <c r="A8" s="100" t="s">
        <v>125</v>
      </c>
      <c r="B8" s="175">
        <v>43669</v>
      </c>
      <c r="C8" s="10"/>
      <c r="E8" s="10"/>
      <c r="F8" s="10" t="s">
        <v>123</v>
      </c>
      <c r="G8" s="10"/>
      <c r="H8" s="101"/>
    </row>
    <row r="9" spans="1:8" ht="15.75" x14ac:dyDescent="0.2">
      <c r="A9" s="100"/>
      <c r="B9" s="10"/>
      <c r="C9" s="10"/>
      <c r="D9" s="10"/>
      <c r="F9" s="10" t="s">
        <v>124</v>
      </c>
      <c r="G9" s="10"/>
      <c r="H9" s="101"/>
    </row>
    <row r="10" spans="1:8" ht="15.75" x14ac:dyDescent="0.2">
      <c r="A10" s="328" t="s">
        <v>83</v>
      </c>
      <c r="B10" s="329"/>
      <c r="C10" s="329"/>
      <c r="D10" s="329"/>
      <c r="E10" s="329"/>
      <c r="F10" s="329"/>
      <c r="G10" s="329"/>
      <c r="H10" s="330"/>
    </row>
    <row r="11" spans="1:8" x14ac:dyDescent="0.2">
      <c r="A11" s="143"/>
      <c r="B11" s="144"/>
      <c r="C11" s="144"/>
      <c r="D11" s="144"/>
      <c r="E11" s="144"/>
      <c r="F11" s="144"/>
      <c r="G11" s="144"/>
      <c r="H11" s="145"/>
    </row>
    <row r="12" spans="1:8" ht="15" x14ac:dyDescent="0.25">
      <c r="A12" s="114" t="s">
        <v>86</v>
      </c>
      <c r="B12" s="115" t="s">
        <v>87</v>
      </c>
      <c r="C12" s="115" t="s">
        <v>88</v>
      </c>
      <c r="D12" s="114" t="s">
        <v>22</v>
      </c>
      <c r="E12" s="116" t="s">
        <v>89</v>
      </c>
      <c r="F12" s="114" t="s">
        <v>90</v>
      </c>
      <c r="G12" s="114" t="s">
        <v>91</v>
      </c>
      <c r="H12" s="114" t="s">
        <v>92</v>
      </c>
    </row>
    <row r="13" spans="1:8" ht="15" x14ac:dyDescent="0.25">
      <c r="A13" s="117" t="s">
        <v>93</v>
      </c>
      <c r="B13" s="118"/>
      <c r="C13" s="119" t="s">
        <v>97</v>
      </c>
      <c r="D13" s="120"/>
      <c r="E13" s="146"/>
      <c r="F13" s="121"/>
      <c r="G13" s="122"/>
      <c r="H13" s="117"/>
    </row>
    <row r="14" spans="1:8" ht="15" x14ac:dyDescent="0.25">
      <c r="A14" s="120" t="s">
        <v>94</v>
      </c>
      <c r="B14" s="135" t="s">
        <v>106</v>
      </c>
      <c r="C14" s="124" t="s">
        <v>98</v>
      </c>
      <c r="D14" s="120" t="s">
        <v>103</v>
      </c>
      <c r="E14" s="146">
        <f>[1]Planilha7!$D$36</f>
        <v>34.0685</v>
      </c>
      <c r="F14" s="125">
        <f>'Plan1 (2)'!I282</f>
        <v>354.61</v>
      </c>
      <c r="G14" s="126">
        <f>ROUND(E14*F14,2)</f>
        <v>12081.03</v>
      </c>
      <c r="H14" s="127"/>
    </row>
    <row r="15" spans="1:8" ht="15" x14ac:dyDescent="0.25">
      <c r="A15" s="120" t="s">
        <v>101</v>
      </c>
      <c r="B15" s="135" t="s">
        <v>107</v>
      </c>
      <c r="C15" s="124" t="s">
        <v>99</v>
      </c>
      <c r="D15" s="120" t="s">
        <v>95</v>
      </c>
      <c r="E15" s="146">
        <f>[1]Planilha7!$B$36</f>
        <v>0</v>
      </c>
      <c r="F15" s="125">
        <f>'Plan1 (2)'!I357</f>
        <v>0.32</v>
      </c>
      <c r="G15" s="126">
        <f>ROUND(E15*F15,2)</f>
        <v>0</v>
      </c>
      <c r="H15" s="129"/>
    </row>
    <row r="16" spans="1:8" ht="15" x14ac:dyDescent="0.25">
      <c r="A16" s="120" t="s">
        <v>102</v>
      </c>
      <c r="B16" s="135" t="s">
        <v>108</v>
      </c>
      <c r="C16" s="124" t="s">
        <v>100</v>
      </c>
      <c r="D16" s="120" t="s">
        <v>103</v>
      </c>
      <c r="E16" s="146">
        <f>E14</f>
        <v>34.0685</v>
      </c>
      <c r="F16" s="125">
        <f>'Plan1 (2)'!I207</f>
        <v>440.05</v>
      </c>
      <c r="G16" s="126">
        <f>ROUND(E16*F16,2)</f>
        <v>14991.84</v>
      </c>
      <c r="H16" s="129"/>
    </row>
    <row r="17" spans="1:8" ht="15" x14ac:dyDescent="0.2">
      <c r="A17" s="130"/>
      <c r="B17" s="131"/>
      <c r="C17" s="132"/>
      <c r="D17" s="130"/>
      <c r="E17" s="147"/>
      <c r="F17" s="125"/>
      <c r="G17" s="133"/>
      <c r="H17" s="134"/>
    </row>
    <row r="18" spans="1:8" ht="15" x14ac:dyDescent="0.25">
      <c r="A18" s="120"/>
      <c r="B18" s="123"/>
      <c r="C18" s="128"/>
      <c r="D18" s="120"/>
      <c r="E18" s="146"/>
      <c r="F18" s="125"/>
      <c r="G18" s="125"/>
      <c r="H18" s="129"/>
    </row>
    <row r="19" spans="1:8" ht="15" x14ac:dyDescent="0.25">
      <c r="A19" s="117"/>
      <c r="B19" s="118"/>
      <c r="C19" s="119"/>
      <c r="D19" s="120"/>
      <c r="E19" s="146"/>
      <c r="F19" s="125"/>
      <c r="G19" s="126"/>
      <c r="H19" s="129"/>
    </row>
    <row r="20" spans="1:8" ht="15" x14ac:dyDescent="0.25">
      <c r="A20" s="120"/>
      <c r="B20" s="123"/>
      <c r="C20" s="135"/>
      <c r="D20" s="120"/>
      <c r="E20" s="146"/>
      <c r="F20" s="125"/>
      <c r="G20" s="126"/>
      <c r="H20" s="129"/>
    </row>
    <row r="21" spans="1:8" ht="15" x14ac:dyDescent="0.25">
      <c r="A21" s="120"/>
      <c r="B21" s="123"/>
      <c r="C21" s="128" t="s">
        <v>104</v>
      </c>
      <c r="D21" s="120"/>
      <c r="E21" s="146"/>
      <c r="F21" s="125"/>
      <c r="G21" s="125">
        <f>SUM(G14:G20)</f>
        <v>27072.870000000003</v>
      </c>
      <c r="H21" s="129">
        <f>G21</f>
        <v>27072.870000000003</v>
      </c>
    </row>
    <row r="22" spans="1:8" ht="15" x14ac:dyDescent="0.25">
      <c r="A22" s="136"/>
      <c r="B22" s="136"/>
      <c r="C22" s="137" t="s">
        <v>96</v>
      </c>
      <c r="D22" s="138"/>
      <c r="E22" s="139"/>
      <c r="F22" s="140"/>
      <c r="G22" s="140"/>
      <c r="H22" s="141">
        <f>SUM(H13:H21)</f>
        <v>27072.870000000003</v>
      </c>
    </row>
    <row r="23" spans="1:8" ht="15.75" x14ac:dyDescent="0.25">
      <c r="A23" s="142"/>
      <c r="B23" s="142"/>
      <c r="C23" s="364" t="s">
        <v>112</v>
      </c>
      <c r="D23" s="364"/>
      <c r="E23" s="364"/>
      <c r="F23" s="364"/>
      <c r="G23" s="364"/>
      <c r="H23" s="364"/>
    </row>
    <row r="25" spans="1:8" ht="15" x14ac:dyDescent="0.25">
      <c r="C25" s="148" t="s">
        <v>111</v>
      </c>
    </row>
    <row r="26" spans="1:8" ht="15" x14ac:dyDescent="0.25">
      <c r="C26" s="148" t="s">
        <v>110</v>
      </c>
    </row>
    <row r="27" spans="1:8" ht="15" x14ac:dyDescent="0.25">
      <c r="C27" s="148" t="s">
        <v>109</v>
      </c>
    </row>
  </sheetData>
  <mergeCells count="7">
    <mergeCell ref="C23:H23"/>
    <mergeCell ref="A1:H1"/>
    <mergeCell ref="A2:H2"/>
    <mergeCell ref="A3:H3"/>
    <mergeCell ref="A6:H6"/>
    <mergeCell ref="A7:H7"/>
    <mergeCell ref="A10:H10"/>
  </mergeCells>
  <phoneticPr fontId="0" type="noConversion"/>
  <pageMargins left="0.78740157499999996" right="0.78740157499999996" top="0.984251969" bottom="0.984251969" header="0.49212598499999999" footer="0.49212598499999999"/>
  <pageSetup paperSize="9" scale="8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topLeftCell="A7" workbookViewId="0">
      <selection activeCell="D26" sqref="D26"/>
    </sheetView>
  </sheetViews>
  <sheetFormatPr defaultRowHeight="12.75" x14ac:dyDescent="0.2"/>
  <cols>
    <col min="2" max="2" width="32.85546875" customWidth="1"/>
    <col min="3" max="3" width="20.140625" customWidth="1"/>
    <col min="4" max="4" width="18" customWidth="1"/>
    <col min="5" max="7" width="16.7109375" customWidth="1"/>
  </cols>
  <sheetData>
    <row r="1" spans="1:6" ht="18" x14ac:dyDescent="0.2">
      <c r="A1" s="304" t="s">
        <v>74</v>
      </c>
      <c r="B1" s="305"/>
      <c r="C1" s="305"/>
      <c r="D1" s="305"/>
      <c r="E1" s="305"/>
      <c r="F1" s="170"/>
    </row>
    <row r="2" spans="1:6" x14ac:dyDescent="0.2">
      <c r="A2" s="307" t="s">
        <v>75</v>
      </c>
      <c r="B2" s="308"/>
      <c r="C2" s="308"/>
      <c r="D2" s="308"/>
      <c r="E2" s="308"/>
      <c r="F2" s="171"/>
    </row>
    <row r="3" spans="1:6" x14ac:dyDescent="0.2">
      <c r="A3" s="307" t="s">
        <v>76</v>
      </c>
      <c r="B3" s="326"/>
      <c r="C3" s="326"/>
      <c r="D3" s="326"/>
      <c r="E3" s="326"/>
      <c r="F3" s="171"/>
    </row>
    <row r="4" spans="1:6" x14ac:dyDescent="0.2">
      <c r="A4" s="172"/>
      <c r="B4" s="6"/>
      <c r="C4" s="7"/>
      <c r="D4" s="8"/>
      <c r="E4" s="8"/>
      <c r="F4" s="171"/>
    </row>
    <row r="5" spans="1:6" ht="15.75" x14ac:dyDescent="0.2">
      <c r="A5" s="173"/>
      <c r="B5" s="10"/>
      <c r="C5" s="10"/>
      <c r="D5" s="10"/>
      <c r="E5" s="10"/>
      <c r="F5" s="171"/>
    </row>
    <row r="6" spans="1:6" ht="15.75" x14ac:dyDescent="0.2">
      <c r="A6" s="368" t="s">
        <v>84</v>
      </c>
      <c r="B6" s="366"/>
      <c r="C6" s="366"/>
      <c r="D6" s="366"/>
      <c r="E6" s="366"/>
      <c r="F6" s="171"/>
    </row>
    <row r="7" spans="1:6" ht="15.75" x14ac:dyDescent="0.2">
      <c r="A7" s="368" t="s">
        <v>85</v>
      </c>
      <c r="B7" s="366"/>
      <c r="C7" s="366"/>
      <c r="D7" s="366"/>
      <c r="E7" s="366"/>
      <c r="F7" s="171"/>
    </row>
    <row r="8" spans="1:6" ht="15.75" x14ac:dyDescent="0.2">
      <c r="A8" s="173"/>
      <c r="B8" s="10"/>
      <c r="C8" s="10"/>
      <c r="D8" s="10"/>
      <c r="E8" s="10"/>
      <c r="F8" s="171"/>
    </row>
    <row r="9" spans="1:6" ht="15.75" x14ac:dyDescent="0.2">
      <c r="A9" s="173"/>
      <c r="B9" s="10"/>
      <c r="C9" s="10"/>
      <c r="D9" s="10"/>
      <c r="E9" s="10"/>
      <c r="F9" s="171"/>
    </row>
    <row r="10" spans="1:6" ht="16.5" thickBot="1" x14ac:dyDescent="0.25">
      <c r="A10" s="369" t="s">
        <v>122</v>
      </c>
      <c r="B10" s="370"/>
      <c r="C10" s="370"/>
      <c r="D10" s="370"/>
      <c r="E10" s="370"/>
      <c r="F10" s="174"/>
    </row>
    <row r="11" spans="1:6" ht="15.75" thickBot="1" x14ac:dyDescent="0.3">
      <c r="A11" s="310" t="s">
        <v>113</v>
      </c>
      <c r="B11" s="312" t="s">
        <v>114</v>
      </c>
      <c r="C11" s="314" t="s">
        <v>115</v>
      </c>
      <c r="D11" s="315"/>
      <c r="E11" s="316" t="s">
        <v>116</v>
      </c>
      <c r="F11" s="310" t="s">
        <v>117</v>
      </c>
    </row>
    <row r="12" spans="1:6" ht="15.75" thickBot="1" x14ac:dyDescent="0.25">
      <c r="A12" s="311"/>
      <c r="B12" s="313"/>
      <c r="C12" s="149">
        <v>30</v>
      </c>
      <c r="D12" s="149">
        <v>60</v>
      </c>
      <c r="E12" s="317"/>
      <c r="F12" s="311"/>
    </row>
    <row r="13" spans="1:6" ht="15" x14ac:dyDescent="0.25">
      <c r="A13" s="150" t="s">
        <v>93</v>
      </c>
      <c r="B13" s="151" t="str">
        <f>Plan2!C13</f>
        <v>TAPA BURACOS</v>
      </c>
      <c r="C13" s="152">
        <f>C14*E13</f>
        <v>13536.435000000001</v>
      </c>
      <c r="D13" s="152">
        <f>D14*E13</f>
        <v>13536.435000000001</v>
      </c>
      <c r="E13" s="153">
        <f>Plan2!H21</f>
        <v>27072.870000000003</v>
      </c>
      <c r="F13" s="154">
        <f>E13/E19</f>
        <v>1</v>
      </c>
    </row>
    <row r="14" spans="1:6" ht="15" x14ac:dyDescent="0.25">
      <c r="A14" s="150"/>
      <c r="B14" s="151"/>
      <c r="C14" s="155">
        <v>0.5</v>
      </c>
      <c r="D14" s="155">
        <v>0.5</v>
      </c>
      <c r="E14" s="153"/>
      <c r="F14" s="154"/>
    </row>
    <row r="15" spans="1:6" ht="15" x14ac:dyDescent="0.25">
      <c r="A15" s="150"/>
      <c r="B15" s="151"/>
      <c r="C15" s="152"/>
      <c r="D15" s="152"/>
      <c r="E15" s="153"/>
      <c r="F15" s="154"/>
    </row>
    <row r="16" spans="1:6" ht="15" x14ac:dyDescent="0.25">
      <c r="A16" s="150"/>
      <c r="B16" s="151"/>
      <c r="C16" s="155"/>
      <c r="D16" s="155"/>
      <c r="E16" s="153"/>
      <c r="F16" s="154"/>
    </row>
    <row r="17" spans="1:6" ht="15" x14ac:dyDescent="0.25">
      <c r="A17" s="150"/>
      <c r="B17" s="151"/>
      <c r="C17" s="152"/>
      <c r="D17" s="152"/>
      <c r="E17" s="153"/>
      <c r="F17" s="154"/>
    </row>
    <row r="18" spans="1:6" ht="15" x14ac:dyDescent="0.25">
      <c r="A18" s="150"/>
      <c r="B18" s="151"/>
      <c r="C18" s="155"/>
      <c r="D18" s="155"/>
      <c r="E18" s="153"/>
      <c r="F18" s="154"/>
    </row>
    <row r="19" spans="1:6" ht="15" x14ac:dyDescent="0.25">
      <c r="A19" s="156"/>
      <c r="B19" s="157" t="s">
        <v>118</v>
      </c>
      <c r="C19" s="158">
        <f>C13+C17+C15</f>
        <v>13536.435000000001</v>
      </c>
      <c r="D19" s="158">
        <f>D13+D17+D15</f>
        <v>13536.435000000001</v>
      </c>
      <c r="E19" s="158">
        <f>SUM(E13:E18)</f>
        <v>27072.870000000003</v>
      </c>
      <c r="F19" s="159">
        <f>SUM(F13:F17)</f>
        <v>1</v>
      </c>
    </row>
    <row r="20" spans="1:6" ht="15" x14ac:dyDescent="0.25">
      <c r="A20" s="156"/>
      <c r="B20" s="157" t="s">
        <v>119</v>
      </c>
      <c r="C20" s="158">
        <f>C19</f>
        <v>13536.435000000001</v>
      </c>
      <c r="D20" s="158">
        <f>C20+D19</f>
        <v>27072.870000000003</v>
      </c>
      <c r="E20" s="160"/>
      <c r="F20" s="161"/>
    </row>
    <row r="21" spans="1:6" ht="15" x14ac:dyDescent="0.25">
      <c r="A21" s="156"/>
      <c r="B21" s="162" t="s">
        <v>120</v>
      </c>
      <c r="C21" s="163">
        <f>C20/E19</f>
        <v>0.5</v>
      </c>
      <c r="D21" s="163">
        <f>D19/E19</f>
        <v>0.5</v>
      </c>
      <c r="E21" s="164"/>
      <c r="F21" s="161"/>
    </row>
    <row r="22" spans="1:6" ht="15.75" thickBot="1" x14ac:dyDescent="0.3">
      <c r="A22" s="165"/>
      <c r="B22" s="166" t="s">
        <v>121</v>
      </c>
      <c r="C22" s="167">
        <f>C20/E19</f>
        <v>0.5</v>
      </c>
      <c r="D22" s="167">
        <f>D20/E19</f>
        <v>1</v>
      </c>
      <c r="E22" s="168"/>
      <c r="F22" s="169"/>
    </row>
  </sheetData>
  <mergeCells count="11">
    <mergeCell ref="B11:B12"/>
    <mergeCell ref="C11:D11"/>
    <mergeCell ref="E11:E12"/>
    <mergeCell ref="F11:F12"/>
    <mergeCell ref="A10:E10"/>
    <mergeCell ref="A11:A12"/>
    <mergeCell ref="A1:E1"/>
    <mergeCell ref="A2:E2"/>
    <mergeCell ref="A3:E3"/>
    <mergeCell ref="A6:E6"/>
    <mergeCell ref="A7:E7"/>
  </mergeCells>
  <phoneticPr fontId="0" type="noConversion"/>
  <pageMargins left="0.78740157499999996" right="0.78740157499999996" top="0.984251969" bottom="0.984251969" header="0.49212598499999999" footer="0.49212598499999999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7"/>
  <sheetViews>
    <sheetView view="pageBreakPreview" zoomScaleNormal="100" zoomScaleSheetLayoutView="100" workbookViewId="0">
      <selection activeCell="F8" sqref="F8"/>
    </sheetView>
  </sheetViews>
  <sheetFormatPr defaultRowHeight="12.75" x14ac:dyDescent="0.2"/>
  <cols>
    <col min="1" max="1" width="8.42578125" customWidth="1"/>
    <col min="2" max="2" width="18.7109375" bestFit="1" customWidth="1"/>
    <col min="3" max="3" width="68.28515625" customWidth="1"/>
    <col min="4" max="4" width="9.42578125" bestFit="1" customWidth="1"/>
    <col min="5" max="5" width="10.42578125" customWidth="1"/>
    <col min="6" max="6" width="13.85546875" customWidth="1"/>
    <col min="7" max="7" width="12.28515625" bestFit="1" customWidth="1"/>
    <col min="8" max="8" width="12.42578125" customWidth="1"/>
    <col min="9" max="9" width="13.28515625" customWidth="1"/>
  </cols>
  <sheetData>
    <row r="1" spans="1:9" ht="18" x14ac:dyDescent="0.2">
      <c r="A1" s="321" t="str">
        <f>CFF!A1</f>
        <v>PREFEITURA MUNICIPAL DE VALE DO ANARI</v>
      </c>
      <c r="B1" s="322"/>
      <c r="C1" s="322"/>
      <c r="D1" s="322"/>
      <c r="E1" s="322"/>
      <c r="F1" s="322"/>
      <c r="G1" s="322"/>
      <c r="H1" s="322"/>
      <c r="I1" s="323"/>
    </row>
    <row r="2" spans="1:9" x14ac:dyDescent="0.2">
      <c r="A2" s="324" t="str">
        <f>CFF!A2</f>
        <v>SECRETARIA MUNICIPAL DE PLANEJAMENTO</v>
      </c>
      <c r="B2" s="308"/>
      <c r="C2" s="308"/>
      <c r="D2" s="308"/>
      <c r="E2" s="308"/>
      <c r="F2" s="308"/>
      <c r="G2" s="308"/>
      <c r="H2" s="308"/>
      <c r="I2" s="325"/>
    </row>
    <row r="3" spans="1:9" x14ac:dyDescent="0.2">
      <c r="A3" s="5"/>
      <c r="B3" s="6"/>
      <c r="C3" s="7"/>
      <c r="D3" s="8"/>
      <c r="E3" s="8"/>
      <c r="F3" s="8"/>
      <c r="G3" s="8"/>
      <c r="H3" s="8"/>
      <c r="I3" s="9"/>
    </row>
    <row r="4" spans="1:9" ht="15.75" x14ac:dyDescent="0.2">
      <c r="A4" s="100"/>
      <c r="B4" s="10"/>
      <c r="C4" s="10"/>
      <c r="D4" s="10"/>
      <c r="E4" s="10"/>
      <c r="F4" s="10"/>
      <c r="G4" s="10"/>
      <c r="H4" s="10"/>
      <c r="I4" s="101"/>
    </row>
    <row r="5" spans="1:9" ht="15.75" x14ac:dyDescent="0.2">
      <c r="A5" s="365" t="s">
        <v>239</v>
      </c>
      <c r="B5" s="366"/>
      <c r="C5" s="366"/>
      <c r="D5" s="366"/>
      <c r="E5" s="366"/>
      <c r="F5" s="366"/>
      <c r="G5" s="366"/>
      <c r="H5" s="366"/>
      <c r="I5" s="367"/>
    </row>
    <row r="6" spans="1:9" ht="15.75" x14ac:dyDescent="0.2">
      <c r="A6" s="365" t="s">
        <v>85</v>
      </c>
      <c r="B6" s="366"/>
      <c r="C6" s="366"/>
      <c r="D6" s="366"/>
      <c r="E6" s="366"/>
      <c r="F6" s="366"/>
      <c r="G6" s="366"/>
      <c r="H6" s="366"/>
      <c r="I6" s="367"/>
    </row>
    <row r="7" spans="1:9" ht="15.75" x14ac:dyDescent="0.2">
      <c r="A7" s="236" t="str">
        <f>CFF!A7</f>
        <v>DATA: 06/05/2020</v>
      </c>
      <c r="B7" s="175"/>
      <c r="C7" s="10"/>
      <c r="D7" s="144"/>
      <c r="E7" s="10"/>
      <c r="F7" s="10" t="s">
        <v>242</v>
      </c>
      <c r="G7" s="10"/>
      <c r="H7" s="10"/>
      <c r="I7" s="101"/>
    </row>
    <row r="8" spans="1:9" ht="15.75" x14ac:dyDescent="0.2">
      <c r="A8" s="100"/>
      <c r="B8" s="175" t="s">
        <v>232</v>
      </c>
      <c r="C8" s="256">
        <f>'Memoria de Cálculo '!E606</f>
        <v>1702.75</v>
      </c>
      <c r="D8" s="144"/>
      <c r="E8" s="10"/>
      <c r="F8" s="10"/>
      <c r="G8" s="10"/>
      <c r="H8" s="10"/>
      <c r="I8" s="101"/>
    </row>
    <row r="9" spans="1:9" ht="15.75" x14ac:dyDescent="0.2">
      <c r="A9" s="100"/>
      <c r="B9" s="10" t="s">
        <v>233</v>
      </c>
      <c r="C9" s="256">
        <f>'Memoria de Cálculo '!F606</f>
        <v>85.14</v>
      </c>
      <c r="D9" s="10"/>
      <c r="E9" s="144"/>
      <c r="F9" s="10"/>
      <c r="G9" s="10"/>
      <c r="H9" s="10"/>
      <c r="I9" s="101"/>
    </row>
    <row r="10" spans="1:9" ht="15.75" x14ac:dyDescent="0.2">
      <c r="A10" s="328" t="s">
        <v>83</v>
      </c>
      <c r="B10" s="329"/>
      <c r="C10" s="329"/>
      <c r="D10" s="329"/>
      <c r="E10" s="329"/>
      <c r="F10" s="329"/>
      <c r="G10" s="329"/>
      <c r="H10" s="329"/>
      <c r="I10" s="330"/>
    </row>
    <row r="11" spans="1:9" ht="13.5" thickBot="1" x14ac:dyDescent="0.25">
      <c r="A11" s="143"/>
      <c r="B11" s="144"/>
      <c r="C11" s="144"/>
      <c r="D11" s="144"/>
      <c r="E11" s="144"/>
      <c r="F11" s="144"/>
      <c r="G11" s="144"/>
      <c r="H11" s="144"/>
      <c r="I11" s="145"/>
    </row>
    <row r="12" spans="1:9" ht="15" x14ac:dyDescent="0.25">
      <c r="A12" s="264" t="s">
        <v>86</v>
      </c>
      <c r="B12" s="263" t="s">
        <v>87</v>
      </c>
      <c r="C12" s="263" t="s">
        <v>88</v>
      </c>
      <c r="D12" s="264" t="s">
        <v>22</v>
      </c>
      <c r="E12" s="265" t="s">
        <v>89</v>
      </c>
      <c r="F12" s="266" t="s">
        <v>234</v>
      </c>
      <c r="G12" s="267" t="s">
        <v>92</v>
      </c>
      <c r="H12" s="257"/>
      <c r="I12" s="118"/>
    </row>
    <row r="13" spans="1:9" ht="15" x14ac:dyDescent="0.25">
      <c r="A13" s="117" t="s">
        <v>93</v>
      </c>
      <c r="B13" s="118"/>
      <c r="C13" s="119" t="s">
        <v>97</v>
      </c>
      <c r="D13" s="120"/>
      <c r="E13" s="146"/>
      <c r="F13" s="121"/>
      <c r="G13" s="268"/>
      <c r="H13" s="205"/>
      <c r="I13" s="118"/>
    </row>
    <row r="14" spans="1:9" ht="25.9" hidden="1" customHeight="1" x14ac:dyDescent="0.2">
      <c r="A14" s="286"/>
      <c r="B14" s="251"/>
      <c r="C14" s="252"/>
      <c r="D14" s="253" t="s">
        <v>95</v>
      </c>
      <c r="E14" s="254">
        <v>6</v>
      </c>
      <c r="F14" s="253"/>
      <c r="G14" s="269"/>
      <c r="H14" s="258"/>
      <c r="I14" s="287"/>
    </row>
    <row r="15" spans="1:9" ht="24" hidden="1" customHeight="1" x14ac:dyDescent="0.2">
      <c r="A15" s="251"/>
      <c r="B15" s="251"/>
      <c r="C15" s="252"/>
      <c r="D15" s="253" t="s">
        <v>103</v>
      </c>
      <c r="E15" s="254">
        <f>C9</f>
        <v>85.14</v>
      </c>
      <c r="F15" s="254"/>
      <c r="G15" s="269"/>
      <c r="H15" s="258"/>
      <c r="I15" s="287"/>
    </row>
    <row r="16" spans="1:9" ht="28.15" hidden="1" customHeight="1" x14ac:dyDescent="0.2">
      <c r="A16" s="251"/>
      <c r="B16" s="251"/>
      <c r="C16" s="252"/>
      <c r="D16" s="253" t="s">
        <v>95</v>
      </c>
      <c r="E16" s="254">
        <f>C8</f>
        <v>1702.75</v>
      </c>
      <c r="F16" s="254"/>
      <c r="G16" s="269"/>
      <c r="H16" s="258"/>
      <c r="I16" s="287"/>
    </row>
    <row r="17" spans="1:11" ht="39.6" customHeight="1" x14ac:dyDescent="0.2">
      <c r="A17" s="251" t="s">
        <v>94</v>
      </c>
      <c r="B17" s="251" t="s">
        <v>195</v>
      </c>
      <c r="C17" s="252" t="s">
        <v>196</v>
      </c>
      <c r="D17" s="253" t="s">
        <v>194</v>
      </c>
      <c r="E17" s="254">
        <f>D38</f>
        <v>0.85</v>
      </c>
      <c r="F17" s="254">
        <v>2150.4499999999998</v>
      </c>
      <c r="G17" s="271">
        <f>ROUND(E17*F17,2)</f>
        <v>1827.88</v>
      </c>
      <c r="H17" s="258"/>
      <c r="I17" s="287"/>
      <c r="J17" s="371"/>
      <c r="K17" s="372"/>
    </row>
    <row r="18" spans="1:11" ht="27" customHeight="1" x14ac:dyDescent="0.2">
      <c r="A18" s="251" t="s">
        <v>101</v>
      </c>
      <c r="B18" s="251" t="s">
        <v>198</v>
      </c>
      <c r="C18" s="252" t="s">
        <v>199</v>
      </c>
      <c r="D18" s="253" t="s">
        <v>194</v>
      </c>
      <c r="E18" s="254">
        <f>D38</f>
        <v>0.85</v>
      </c>
      <c r="F18" s="254">
        <v>1146.71</v>
      </c>
      <c r="G18" s="271">
        <f t="shared" ref="G18:G24" si="0">ROUND(E18*F18,2)</f>
        <v>974.7</v>
      </c>
      <c r="H18" s="258"/>
      <c r="I18" s="287"/>
      <c r="J18" s="371"/>
      <c r="K18" s="372"/>
    </row>
    <row r="19" spans="1:11" ht="41.45" customHeight="1" x14ac:dyDescent="0.2">
      <c r="A19" s="251" t="s">
        <v>102</v>
      </c>
      <c r="B19" s="251" t="s">
        <v>202</v>
      </c>
      <c r="C19" s="252" t="s">
        <v>203</v>
      </c>
      <c r="D19" s="253" t="s">
        <v>194</v>
      </c>
      <c r="E19" s="254">
        <f>H47</f>
        <v>37.299999999999997</v>
      </c>
      <c r="F19" s="254">
        <v>2854.38</v>
      </c>
      <c r="G19" s="271">
        <f t="shared" si="0"/>
        <v>106468.37</v>
      </c>
      <c r="H19" s="258"/>
      <c r="I19" s="287"/>
      <c r="J19" s="371"/>
      <c r="K19" s="372"/>
    </row>
    <row r="20" spans="1:11" ht="29.45" customHeight="1" x14ac:dyDescent="0.2">
      <c r="A20" s="251" t="s">
        <v>162</v>
      </c>
      <c r="B20" s="251" t="s">
        <v>213</v>
      </c>
      <c r="C20" s="252" t="s">
        <v>214</v>
      </c>
      <c r="D20" s="253" t="s">
        <v>194</v>
      </c>
      <c r="E20" s="254">
        <f>H47</f>
        <v>37.299999999999997</v>
      </c>
      <c r="F20" s="254">
        <v>533.30999999999995</v>
      </c>
      <c r="G20" s="271">
        <f t="shared" si="0"/>
        <v>19892.46</v>
      </c>
      <c r="H20" s="258"/>
      <c r="I20" s="287"/>
      <c r="J20" s="371"/>
      <c r="K20" s="372"/>
    </row>
    <row r="21" spans="1:11" ht="27" customHeight="1" x14ac:dyDescent="0.2">
      <c r="A21" s="251" t="s">
        <v>197</v>
      </c>
      <c r="B21" s="255" t="s">
        <v>227</v>
      </c>
      <c r="C21" s="255" t="s">
        <v>228</v>
      </c>
      <c r="D21" s="253" t="s">
        <v>103</v>
      </c>
      <c r="E21" s="254">
        <f>D52</f>
        <v>55.94</v>
      </c>
      <c r="F21" s="254">
        <v>136.91999999999999</v>
      </c>
      <c r="G21" s="271">
        <f t="shared" si="0"/>
        <v>7659.3</v>
      </c>
      <c r="H21" s="258"/>
      <c r="I21" s="288"/>
    </row>
    <row r="22" spans="1:11" ht="23.45" customHeight="1" x14ac:dyDescent="0.2">
      <c r="A22" s="251" t="s">
        <v>200</v>
      </c>
      <c r="B22" s="255" t="s">
        <v>229</v>
      </c>
      <c r="C22" s="255" t="s">
        <v>218</v>
      </c>
      <c r="D22" s="253" t="s">
        <v>103</v>
      </c>
      <c r="E22" s="254">
        <f>D57</f>
        <v>32.33</v>
      </c>
      <c r="F22" s="254">
        <v>82.95</v>
      </c>
      <c r="G22" s="271">
        <f t="shared" si="0"/>
        <v>2681.77</v>
      </c>
      <c r="H22" s="258"/>
      <c r="I22" s="288"/>
    </row>
    <row r="23" spans="1:11" ht="26.45" customHeight="1" x14ac:dyDescent="0.2">
      <c r="A23" s="251" t="s">
        <v>201</v>
      </c>
      <c r="B23" s="255" t="s">
        <v>230</v>
      </c>
      <c r="C23" s="255" t="s">
        <v>221</v>
      </c>
      <c r="D23" s="253" t="s">
        <v>103</v>
      </c>
      <c r="E23" s="254">
        <f>D62</f>
        <v>7459.89</v>
      </c>
      <c r="F23" s="254">
        <v>0.59</v>
      </c>
      <c r="G23" s="271">
        <f t="shared" si="0"/>
        <v>4401.34</v>
      </c>
      <c r="H23" s="258"/>
      <c r="I23" s="288"/>
    </row>
    <row r="24" spans="1:11" ht="27" customHeight="1" x14ac:dyDescent="0.2">
      <c r="A24" s="251" t="s">
        <v>212</v>
      </c>
      <c r="B24" s="255" t="s">
        <v>231</v>
      </c>
      <c r="C24" s="255" t="s">
        <v>225</v>
      </c>
      <c r="D24" s="253" t="s">
        <v>103</v>
      </c>
      <c r="E24" s="254">
        <f>D66</f>
        <v>31.08</v>
      </c>
      <c r="F24" s="254">
        <v>114.98</v>
      </c>
      <c r="G24" s="271">
        <f t="shared" si="0"/>
        <v>3573.58</v>
      </c>
      <c r="H24" s="258"/>
      <c r="I24" s="288"/>
    </row>
    <row r="25" spans="1:11" ht="15" x14ac:dyDescent="0.25">
      <c r="A25" s="122"/>
      <c r="B25" s="205"/>
      <c r="C25" s="206"/>
      <c r="D25" s="207"/>
      <c r="E25" s="146"/>
      <c r="F25" s="125"/>
      <c r="G25" s="270"/>
      <c r="H25" s="146"/>
      <c r="I25" s="289"/>
    </row>
    <row r="26" spans="1:11" ht="15" x14ac:dyDescent="0.25">
      <c r="A26" s="136"/>
      <c r="B26" s="136"/>
      <c r="C26" s="137" t="s">
        <v>238</v>
      </c>
      <c r="D26" s="138"/>
      <c r="E26" s="139"/>
      <c r="F26" s="140"/>
      <c r="G26" s="290">
        <f>SUM(G17:G24)</f>
        <v>147479.39999999997</v>
      </c>
      <c r="H26" s="291"/>
      <c r="I26" s="292"/>
    </row>
    <row r="27" spans="1:11" ht="15.75" x14ac:dyDescent="0.25">
      <c r="A27" s="142"/>
      <c r="B27" s="142"/>
      <c r="C27" s="373"/>
      <c r="D27" s="373"/>
      <c r="E27" s="373"/>
      <c r="F27" s="373"/>
      <c r="G27" s="373"/>
      <c r="H27" s="373"/>
      <c r="I27" s="373"/>
    </row>
    <row r="29" spans="1:11" ht="14.25" x14ac:dyDescent="0.2">
      <c r="C29" s="148"/>
    </row>
    <row r="30" spans="1:11" ht="14.25" x14ac:dyDescent="0.2">
      <c r="C30" s="148"/>
      <c r="I30" s="250"/>
    </row>
    <row r="31" spans="1:11" ht="14.25" x14ac:dyDescent="0.2">
      <c r="A31" s="274"/>
      <c r="B31" s="275"/>
      <c r="C31" s="276"/>
      <c r="D31" s="275"/>
      <c r="E31" s="277"/>
      <c r="F31" s="275"/>
      <c r="G31" s="275"/>
      <c r="H31" s="275"/>
      <c r="I31" s="278"/>
    </row>
    <row r="32" spans="1:11" x14ac:dyDescent="0.2">
      <c r="A32" s="143"/>
      <c r="B32" s="144"/>
      <c r="C32" s="273" t="s">
        <v>237</v>
      </c>
      <c r="D32" s="144"/>
      <c r="E32" s="259"/>
      <c r="F32" s="144"/>
      <c r="G32" s="144"/>
      <c r="H32" s="144"/>
      <c r="I32" s="279"/>
    </row>
    <row r="33" spans="1:9" x14ac:dyDescent="0.2">
      <c r="A33" s="143"/>
      <c r="B33" s="144"/>
      <c r="C33" s="144"/>
      <c r="D33" s="144"/>
      <c r="E33" s="144"/>
      <c r="F33" s="144"/>
      <c r="G33" s="144"/>
      <c r="H33" s="144"/>
      <c r="I33" s="145"/>
    </row>
    <row r="34" spans="1:9" x14ac:dyDescent="0.2">
      <c r="A34" s="143" t="s">
        <v>235</v>
      </c>
      <c r="B34" s="144"/>
      <c r="C34" s="144" t="s">
        <v>186</v>
      </c>
      <c r="D34" s="144"/>
      <c r="E34" s="144"/>
      <c r="F34" s="144"/>
      <c r="G34" s="144"/>
      <c r="H34" s="144"/>
      <c r="I34" s="145"/>
    </row>
    <row r="35" spans="1:9" x14ac:dyDescent="0.2">
      <c r="A35" s="143"/>
      <c r="B35" s="144"/>
      <c r="C35" s="144" t="s">
        <v>187</v>
      </c>
      <c r="D35" s="259">
        <f>E16</f>
        <v>1702.75</v>
      </c>
      <c r="E35" s="144" t="s">
        <v>188</v>
      </c>
      <c r="F35" s="144"/>
      <c r="G35" s="144"/>
      <c r="H35" s="144"/>
      <c r="I35" s="145"/>
    </row>
    <row r="36" spans="1:9" x14ac:dyDescent="0.2">
      <c r="A36" s="143"/>
      <c r="B36" s="144"/>
      <c r="C36" s="260" t="s">
        <v>190</v>
      </c>
      <c r="D36" s="144">
        <v>5.0000000000000001E-4</v>
      </c>
      <c r="E36" s="144" t="s">
        <v>189</v>
      </c>
      <c r="F36" s="144"/>
      <c r="G36" s="144"/>
      <c r="H36" s="144"/>
      <c r="I36" s="145"/>
    </row>
    <row r="37" spans="1:9" x14ac:dyDescent="0.2">
      <c r="A37" s="143"/>
      <c r="B37" s="144"/>
      <c r="C37" s="144" t="s">
        <v>191</v>
      </c>
      <c r="D37" s="259">
        <f>D35</f>
        <v>1702.75</v>
      </c>
      <c r="E37" s="144" t="s">
        <v>192</v>
      </c>
      <c r="F37" s="144">
        <f>D36</f>
        <v>5.0000000000000001E-4</v>
      </c>
      <c r="G37" s="144"/>
      <c r="H37" s="144"/>
      <c r="I37" s="145"/>
    </row>
    <row r="38" spans="1:9" x14ac:dyDescent="0.2">
      <c r="A38" s="143"/>
      <c r="B38" s="144"/>
      <c r="C38" s="144" t="s">
        <v>193</v>
      </c>
      <c r="D38" s="144">
        <f>ROUND(D37*F37,2)</f>
        <v>0.85</v>
      </c>
      <c r="E38" s="144" t="s">
        <v>194</v>
      </c>
      <c r="F38" s="144"/>
      <c r="G38" s="144"/>
      <c r="H38" s="144"/>
      <c r="I38" s="145"/>
    </row>
    <row r="39" spans="1:9" x14ac:dyDescent="0.2">
      <c r="A39" s="280"/>
      <c r="B39" s="281"/>
      <c r="C39" s="281"/>
      <c r="D39" s="281"/>
      <c r="E39" s="281"/>
      <c r="F39" s="281"/>
      <c r="G39" s="281"/>
      <c r="H39" s="281"/>
      <c r="I39" s="282"/>
    </row>
    <row r="40" spans="1:9" x14ac:dyDescent="0.2">
      <c r="A40" s="274"/>
      <c r="B40" s="275"/>
      <c r="C40" s="275"/>
      <c r="D40" s="275"/>
      <c r="E40" s="275"/>
      <c r="F40" s="275"/>
      <c r="G40" s="275"/>
      <c r="H40" s="275"/>
      <c r="I40" s="283"/>
    </row>
    <row r="41" spans="1:9" x14ac:dyDescent="0.2">
      <c r="A41" s="143" t="s">
        <v>236</v>
      </c>
      <c r="B41" s="144"/>
      <c r="C41" s="144" t="s">
        <v>203</v>
      </c>
      <c r="D41" s="144"/>
      <c r="E41" s="144"/>
      <c r="F41" s="144"/>
      <c r="G41" s="144"/>
      <c r="H41" s="144"/>
      <c r="I41" s="284"/>
    </row>
    <row r="42" spans="1:9" x14ac:dyDescent="0.2">
      <c r="A42" s="143"/>
      <c r="B42" s="144"/>
      <c r="C42" s="144" t="s">
        <v>204</v>
      </c>
      <c r="D42" s="259">
        <f>E15</f>
        <v>85.14</v>
      </c>
      <c r="E42" s="144" t="s">
        <v>103</v>
      </c>
      <c r="F42" s="144"/>
      <c r="G42" s="144"/>
      <c r="H42" s="144"/>
      <c r="I42" s="284"/>
    </row>
    <row r="43" spans="1:9" x14ac:dyDescent="0.2">
      <c r="A43" s="143"/>
      <c r="B43" s="144"/>
      <c r="C43" s="144" t="s">
        <v>205</v>
      </c>
      <c r="D43" s="144">
        <v>2.4</v>
      </c>
      <c r="E43" s="144" t="s">
        <v>206</v>
      </c>
      <c r="F43" s="144"/>
      <c r="G43" s="144"/>
      <c r="H43" s="144"/>
      <c r="I43" s="145"/>
    </row>
    <row r="44" spans="1:9" x14ac:dyDescent="0.2">
      <c r="A44" s="143"/>
      <c r="B44" s="144"/>
      <c r="C44" s="144" t="s">
        <v>207</v>
      </c>
      <c r="D44" s="259">
        <f>D42</f>
        <v>85.14</v>
      </c>
      <c r="E44" s="144" t="s">
        <v>192</v>
      </c>
      <c r="F44" s="144">
        <f>D43</f>
        <v>2.4</v>
      </c>
      <c r="G44" s="144" t="s">
        <v>208</v>
      </c>
      <c r="H44" s="144">
        <f>ROUND(D44*F44,2)</f>
        <v>204.34</v>
      </c>
      <c r="I44" s="145" t="s">
        <v>194</v>
      </c>
    </row>
    <row r="45" spans="1:9" x14ac:dyDescent="0.2">
      <c r="A45" s="143"/>
      <c r="B45" s="144"/>
      <c r="C45" s="144"/>
      <c r="D45" s="144"/>
      <c r="E45" s="144"/>
      <c r="F45" s="144"/>
      <c r="G45" s="144"/>
      <c r="H45" s="144"/>
      <c r="I45" s="145"/>
    </row>
    <row r="46" spans="1:9" x14ac:dyDescent="0.2">
      <c r="A46" s="143"/>
      <c r="B46" s="144"/>
      <c r="C46" s="144" t="s">
        <v>209</v>
      </c>
      <c r="D46" s="144">
        <v>0.18254000000000001</v>
      </c>
      <c r="E46" s="144" t="s">
        <v>210</v>
      </c>
      <c r="F46" s="144"/>
      <c r="G46" s="144"/>
      <c r="H46" s="144"/>
      <c r="I46" s="145"/>
    </row>
    <row r="47" spans="1:9" x14ac:dyDescent="0.2">
      <c r="A47" s="143"/>
      <c r="B47" s="144"/>
      <c r="C47" s="144" t="s">
        <v>211</v>
      </c>
      <c r="D47" s="144">
        <f>H44</f>
        <v>204.34</v>
      </c>
      <c r="E47" s="144" t="s">
        <v>192</v>
      </c>
      <c r="F47" s="144">
        <f>D46</f>
        <v>0.18254000000000001</v>
      </c>
      <c r="G47" s="144" t="s">
        <v>208</v>
      </c>
      <c r="H47" s="144">
        <f>ROUND(D47*F47,2)</f>
        <v>37.299999999999997</v>
      </c>
      <c r="I47" s="145" t="s">
        <v>148</v>
      </c>
    </row>
    <row r="48" spans="1:9" x14ac:dyDescent="0.2">
      <c r="A48" s="280"/>
      <c r="B48" s="281"/>
      <c r="C48" s="281"/>
      <c r="D48" s="281"/>
      <c r="E48" s="281"/>
      <c r="F48" s="281"/>
      <c r="G48" s="281"/>
      <c r="H48" s="281"/>
      <c r="I48" s="282"/>
    </row>
    <row r="49" spans="1:9" x14ac:dyDescent="0.2">
      <c r="A49" s="274" t="s">
        <v>197</v>
      </c>
      <c r="B49" s="275"/>
      <c r="C49" s="275" t="s">
        <v>215</v>
      </c>
      <c r="D49" s="275"/>
      <c r="E49" s="275"/>
      <c r="F49" s="275"/>
      <c r="G49" s="275"/>
      <c r="H49" s="275"/>
      <c r="I49" s="285"/>
    </row>
    <row r="50" spans="1:9" x14ac:dyDescent="0.2">
      <c r="A50" s="143"/>
      <c r="B50" s="144"/>
      <c r="C50" s="144"/>
      <c r="D50" s="144"/>
      <c r="E50" s="144"/>
      <c r="F50" s="144"/>
      <c r="G50" s="144"/>
      <c r="H50" s="144"/>
      <c r="I50" s="145"/>
    </row>
    <row r="51" spans="1:9" x14ac:dyDescent="0.2">
      <c r="A51" s="143"/>
      <c r="B51" s="144"/>
      <c r="C51" s="144" t="s">
        <v>216</v>
      </c>
      <c r="D51" s="259">
        <f>E15</f>
        <v>85.14</v>
      </c>
      <c r="E51" s="144" t="s">
        <v>103</v>
      </c>
      <c r="F51" s="144" t="s">
        <v>192</v>
      </c>
      <c r="G51" s="144">
        <v>0.65700000000000003</v>
      </c>
      <c r="H51" s="144" t="s">
        <v>217</v>
      </c>
      <c r="I51" s="145"/>
    </row>
    <row r="52" spans="1:9" x14ac:dyDescent="0.2">
      <c r="A52" s="143"/>
      <c r="B52" s="144"/>
      <c r="C52" s="144" t="s">
        <v>193</v>
      </c>
      <c r="D52" s="144">
        <f>ROUND(D51*G51,2)</f>
        <v>55.94</v>
      </c>
      <c r="E52" s="144" t="s">
        <v>103</v>
      </c>
      <c r="F52" s="144"/>
      <c r="G52" s="144"/>
      <c r="H52" s="144"/>
      <c r="I52" s="145"/>
    </row>
    <row r="53" spans="1:9" x14ac:dyDescent="0.2">
      <c r="A53" s="280"/>
      <c r="B53" s="281"/>
      <c r="C53" s="281"/>
      <c r="D53" s="281"/>
      <c r="E53" s="281"/>
      <c r="F53" s="281"/>
      <c r="G53" s="281"/>
      <c r="H53" s="281"/>
      <c r="I53" s="282"/>
    </row>
    <row r="54" spans="1:9" x14ac:dyDescent="0.2">
      <c r="A54" s="274" t="s">
        <v>200</v>
      </c>
      <c r="B54" s="275"/>
      <c r="C54" s="275" t="s">
        <v>218</v>
      </c>
      <c r="D54" s="275"/>
      <c r="E54" s="275"/>
      <c r="F54" s="275"/>
      <c r="G54" s="275"/>
      <c r="H54" s="275"/>
      <c r="I54" s="285"/>
    </row>
    <row r="55" spans="1:9" x14ac:dyDescent="0.2">
      <c r="A55" s="143"/>
      <c r="B55" s="144"/>
      <c r="C55" s="144"/>
      <c r="D55" s="144"/>
      <c r="E55" s="144"/>
      <c r="F55" s="144"/>
      <c r="G55" s="144"/>
      <c r="H55" s="144"/>
      <c r="I55" s="145"/>
    </row>
    <row r="56" spans="1:9" x14ac:dyDescent="0.2">
      <c r="A56" s="143"/>
      <c r="B56" s="144"/>
      <c r="C56" s="144" t="s">
        <v>219</v>
      </c>
      <c r="D56" s="259">
        <f>E15</f>
        <v>85.14</v>
      </c>
      <c r="E56" s="144" t="s">
        <v>103</v>
      </c>
      <c r="F56" s="144" t="s">
        <v>192</v>
      </c>
      <c r="G56" s="144">
        <v>0.37969999999999998</v>
      </c>
      <c r="H56" s="144" t="s">
        <v>217</v>
      </c>
      <c r="I56" s="145"/>
    </row>
    <row r="57" spans="1:9" x14ac:dyDescent="0.2">
      <c r="A57" s="143"/>
      <c r="B57" s="144"/>
      <c r="C57" s="144" t="s">
        <v>220</v>
      </c>
      <c r="D57" s="144">
        <f>ROUND(D56*G56,2)</f>
        <v>32.33</v>
      </c>
      <c r="E57" s="144" t="s">
        <v>103</v>
      </c>
      <c r="F57" s="144"/>
      <c r="G57" s="144"/>
      <c r="H57" s="144"/>
      <c r="I57" s="145"/>
    </row>
    <row r="58" spans="1:9" x14ac:dyDescent="0.2">
      <c r="A58" s="280"/>
      <c r="B58" s="281"/>
      <c r="C58" s="281"/>
      <c r="D58" s="281"/>
      <c r="E58" s="281"/>
      <c r="F58" s="281"/>
      <c r="G58" s="281"/>
      <c r="H58" s="281"/>
      <c r="I58" s="282"/>
    </row>
    <row r="59" spans="1:9" x14ac:dyDescent="0.2">
      <c r="A59" s="274" t="s">
        <v>201</v>
      </c>
      <c r="B59" s="275"/>
      <c r="C59" s="275" t="s">
        <v>221</v>
      </c>
      <c r="D59" s="275"/>
      <c r="E59" s="275"/>
      <c r="F59" s="275"/>
      <c r="G59" s="275"/>
      <c r="H59" s="275"/>
      <c r="I59" s="285"/>
    </row>
    <row r="60" spans="1:9" x14ac:dyDescent="0.2">
      <c r="A60" s="143"/>
      <c r="B60" s="144"/>
      <c r="C60" s="144"/>
      <c r="D60" s="144"/>
      <c r="E60" s="144"/>
      <c r="F60" s="144"/>
      <c r="G60" s="144"/>
      <c r="H60" s="144"/>
      <c r="I60" s="145"/>
    </row>
    <row r="61" spans="1:9" x14ac:dyDescent="0.2">
      <c r="A61" s="143"/>
      <c r="B61" s="144"/>
      <c r="C61" s="144" t="s">
        <v>222</v>
      </c>
      <c r="D61" s="261">
        <f>C9</f>
        <v>85.14</v>
      </c>
      <c r="E61" s="144" t="s">
        <v>103</v>
      </c>
      <c r="F61" s="144" t="s">
        <v>192</v>
      </c>
      <c r="G61" s="144">
        <v>87.619100000000003</v>
      </c>
      <c r="H61" s="144" t="s">
        <v>223</v>
      </c>
      <c r="I61" s="145"/>
    </row>
    <row r="62" spans="1:9" x14ac:dyDescent="0.2">
      <c r="A62" s="143"/>
      <c r="B62" s="144"/>
      <c r="C62" s="144" t="s">
        <v>220</v>
      </c>
      <c r="D62" s="262">
        <f>ROUND(D61*G61,2)</f>
        <v>7459.89</v>
      </c>
      <c r="E62" s="144" t="s">
        <v>224</v>
      </c>
      <c r="F62" s="144"/>
      <c r="G62" s="144"/>
      <c r="H62" s="144"/>
      <c r="I62" s="145"/>
    </row>
    <row r="63" spans="1:9" x14ac:dyDescent="0.2">
      <c r="A63" s="280"/>
      <c r="B63" s="281"/>
      <c r="C63" s="281"/>
      <c r="D63" s="281"/>
      <c r="E63" s="281"/>
      <c r="F63" s="281"/>
      <c r="G63" s="281"/>
      <c r="H63" s="281"/>
      <c r="I63" s="282"/>
    </row>
    <row r="64" spans="1:9" x14ac:dyDescent="0.2">
      <c r="A64" s="274" t="s">
        <v>212</v>
      </c>
      <c r="B64" s="275"/>
      <c r="C64" s="275" t="s">
        <v>225</v>
      </c>
      <c r="D64" s="275"/>
      <c r="E64" s="275"/>
      <c r="F64" s="275"/>
      <c r="G64" s="275"/>
      <c r="H64" s="275"/>
      <c r="I64" s="285"/>
    </row>
    <row r="65" spans="1:9" x14ac:dyDescent="0.2">
      <c r="A65" s="143"/>
      <c r="B65" s="144"/>
      <c r="C65" s="144" t="s">
        <v>226</v>
      </c>
      <c r="D65" s="261">
        <f>C9</f>
        <v>85.14</v>
      </c>
      <c r="E65" s="144" t="s">
        <v>103</v>
      </c>
      <c r="F65" s="144" t="s">
        <v>192</v>
      </c>
      <c r="G65" s="144">
        <v>0.36509999999999998</v>
      </c>
      <c r="H65" s="144" t="s">
        <v>103</v>
      </c>
      <c r="I65" s="145"/>
    </row>
    <row r="66" spans="1:9" x14ac:dyDescent="0.2">
      <c r="A66" s="143"/>
      <c r="B66" s="144"/>
      <c r="C66" s="144" t="s">
        <v>220</v>
      </c>
      <c r="D66" s="144">
        <f>ROUND(D65*G65,2)</f>
        <v>31.08</v>
      </c>
      <c r="E66" s="144" t="s">
        <v>103</v>
      </c>
      <c r="F66" s="144"/>
      <c r="G66" s="144"/>
      <c r="H66" s="144"/>
      <c r="I66" s="145"/>
    </row>
    <row r="67" spans="1:9" x14ac:dyDescent="0.2">
      <c r="A67" s="280"/>
      <c r="B67" s="281"/>
      <c r="C67" s="281"/>
      <c r="D67" s="281"/>
      <c r="E67" s="281"/>
      <c r="F67" s="281"/>
      <c r="G67" s="281"/>
      <c r="H67" s="281"/>
      <c r="I67" s="282"/>
    </row>
  </sheetData>
  <mergeCells count="8">
    <mergeCell ref="J17:K18"/>
    <mergeCell ref="J19:K20"/>
    <mergeCell ref="C27:I27"/>
    <mergeCell ref="A1:I1"/>
    <mergeCell ref="A2:I2"/>
    <mergeCell ref="A5:I5"/>
    <mergeCell ref="A6:I6"/>
    <mergeCell ref="A10:I10"/>
  </mergeCells>
  <pageMargins left="0.78740157499999996" right="0.78740157499999996" top="0.984251969" bottom="0.984251969" header="0.49212598499999999" footer="0.49212598499999999"/>
  <pageSetup paperSize="9" scale="78" orientation="landscape" r:id="rId1"/>
  <headerFooter alignWithMargins="0"/>
  <rowBreaks count="1" manualBreakCount="1">
    <brk id="26" max="8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06"/>
  <sheetViews>
    <sheetView tabSelected="1" view="pageBreakPreview" zoomScale="120" zoomScaleNormal="120" zoomScaleSheetLayoutView="120" workbookViewId="0">
      <selection activeCell="D8" sqref="D8"/>
    </sheetView>
  </sheetViews>
  <sheetFormatPr defaultRowHeight="12.75" x14ac:dyDescent="0.2"/>
  <cols>
    <col min="1" max="1" width="9.5703125" customWidth="1"/>
    <col min="2" max="2" width="15" customWidth="1"/>
    <col min="3" max="3" width="16.7109375" customWidth="1"/>
    <col min="4" max="4" width="16.85546875" customWidth="1"/>
    <col min="5" max="5" width="18.5703125" customWidth="1"/>
    <col min="6" max="6" width="16.5703125" customWidth="1"/>
    <col min="9" max="9" width="11" bestFit="1" customWidth="1"/>
    <col min="10" max="10" width="10.140625" bestFit="1" customWidth="1"/>
  </cols>
  <sheetData>
    <row r="1" spans="1:9" ht="18" x14ac:dyDescent="0.2">
      <c r="A1" s="304" t="str">
        <f>CFF!A1</f>
        <v>PREFEITURA MUNICIPAL DE VALE DO ANARI</v>
      </c>
      <c r="B1" s="305"/>
      <c r="C1" s="305"/>
      <c r="D1" s="305"/>
      <c r="E1" s="305"/>
      <c r="F1" s="306"/>
      <c r="G1" s="215"/>
      <c r="H1" s="215"/>
      <c r="I1" s="144"/>
    </row>
    <row r="2" spans="1:9" x14ac:dyDescent="0.2">
      <c r="A2" s="307" t="str">
        <f>CFF!A2</f>
        <v>SECRETARIA MUNICIPAL DE PLANEJAMENTO</v>
      </c>
      <c r="B2" s="308"/>
      <c r="C2" s="308"/>
      <c r="D2" s="308"/>
      <c r="E2" s="308"/>
      <c r="F2" s="309"/>
      <c r="G2" s="214"/>
      <c r="H2" s="214"/>
      <c r="I2" s="144"/>
    </row>
    <row r="3" spans="1:9" x14ac:dyDescent="0.2">
      <c r="A3" s="172"/>
      <c r="B3" s="6"/>
      <c r="C3" s="7"/>
      <c r="D3" s="8"/>
      <c r="E3" s="8"/>
      <c r="F3" s="216"/>
      <c r="G3" s="8"/>
      <c r="H3" s="8"/>
      <c r="I3" s="144"/>
    </row>
    <row r="4" spans="1:9" ht="15.75" x14ac:dyDescent="0.2">
      <c r="A4" s="173"/>
      <c r="B4" s="10"/>
      <c r="C4" s="10"/>
      <c r="D4" s="10"/>
      <c r="E4" s="10"/>
      <c r="F4" s="217"/>
      <c r="G4" s="10"/>
      <c r="H4" s="10"/>
      <c r="I4" s="144"/>
    </row>
    <row r="5" spans="1:9" ht="15.75" x14ac:dyDescent="0.2">
      <c r="A5" s="218" t="str">
        <f>CFF!A5</f>
        <v>SERVIÇO: AQUISIÇÃO DE INSUMOS PARA REALIZAÇÃO DE TAPA BURACO</v>
      </c>
      <c r="B5" s="213"/>
      <c r="C5" s="213"/>
      <c r="D5" s="213"/>
      <c r="E5" s="213"/>
      <c r="F5" s="219"/>
      <c r="G5" s="213"/>
      <c r="H5" s="213"/>
      <c r="I5" s="144"/>
    </row>
    <row r="6" spans="1:9" ht="15.75" x14ac:dyDescent="0.2">
      <c r="A6" s="218" t="s">
        <v>85</v>
      </c>
      <c r="B6" s="213"/>
      <c r="C6" s="213"/>
      <c r="D6" s="213"/>
      <c r="E6" s="213"/>
      <c r="F6" s="219"/>
      <c r="G6" s="213"/>
      <c r="H6" s="213"/>
      <c r="I6" s="144"/>
    </row>
    <row r="7" spans="1:9" ht="15.75" x14ac:dyDescent="0.2">
      <c r="A7" s="173"/>
      <c r="B7" s="175"/>
      <c r="C7" s="10"/>
      <c r="D7" s="144"/>
      <c r="E7" s="10"/>
      <c r="F7" s="217"/>
      <c r="G7" s="10"/>
      <c r="H7" s="10"/>
      <c r="I7" s="144"/>
    </row>
    <row r="8" spans="1:9" ht="15.75" x14ac:dyDescent="0.2">
      <c r="A8" s="173"/>
      <c r="B8" s="175"/>
      <c r="C8" s="10"/>
      <c r="D8" s="144"/>
      <c r="E8" s="10"/>
      <c r="F8" s="217"/>
      <c r="G8" s="10"/>
      <c r="H8" s="10"/>
      <c r="I8" s="144"/>
    </row>
    <row r="9" spans="1:9" ht="13.5" thickBot="1" x14ac:dyDescent="0.25">
      <c r="A9" s="220"/>
      <c r="B9" s="221"/>
      <c r="C9" s="221"/>
      <c r="D9" s="221"/>
      <c r="E9" s="221"/>
      <c r="F9" s="174"/>
    </row>
    <row r="10" spans="1:9" x14ac:dyDescent="0.2">
      <c r="A10" s="380" t="s">
        <v>172</v>
      </c>
      <c r="B10" s="375"/>
      <c r="C10" s="375"/>
      <c r="D10" s="375"/>
      <c r="E10" s="375"/>
      <c r="F10" s="376"/>
    </row>
    <row r="11" spans="1:9" s="235" customFormat="1" x14ac:dyDescent="0.2">
      <c r="A11" s="223" t="s">
        <v>163</v>
      </c>
      <c r="B11" s="209" t="s">
        <v>164</v>
      </c>
      <c r="C11" s="209" t="s">
        <v>306</v>
      </c>
      <c r="D11" s="209" t="s">
        <v>165</v>
      </c>
      <c r="E11" s="209" t="s">
        <v>166</v>
      </c>
      <c r="F11" s="222" t="s">
        <v>167</v>
      </c>
    </row>
    <row r="12" spans="1:9" x14ac:dyDescent="0.2">
      <c r="A12" s="223">
        <v>1</v>
      </c>
      <c r="B12" s="210">
        <v>0.3</v>
      </c>
      <c r="C12" s="210">
        <v>6.9</v>
      </c>
      <c r="D12" s="209">
        <v>0.05</v>
      </c>
      <c r="E12" s="247">
        <f>B12*C12</f>
        <v>2.0699999999999998</v>
      </c>
      <c r="F12" s="248">
        <f>D12*E12</f>
        <v>0.10349999999999999</v>
      </c>
    </row>
    <row r="13" spans="1:9" x14ac:dyDescent="0.2">
      <c r="A13" s="223">
        <v>2</v>
      </c>
      <c r="B13" s="210">
        <v>1.2</v>
      </c>
      <c r="C13" s="210">
        <v>2.9</v>
      </c>
      <c r="D13" s="209">
        <v>0.05</v>
      </c>
      <c r="E13" s="247">
        <f>B13*C13</f>
        <v>3.48</v>
      </c>
      <c r="F13" s="248">
        <f>D13*E13</f>
        <v>0.17400000000000002</v>
      </c>
    </row>
    <row r="14" spans="1:9" x14ac:dyDescent="0.2">
      <c r="A14" s="223">
        <v>3</v>
      </c>
      <c r="B14" s="210">
        <v>0.8</v>
      </c>
      <c r="C14" s="210">
        <v>3.6</v>
      </c>
      <c r="D14" s="209">
        <v>0.05</v>
      </c>
      <c r="E14" s="247">
        <f t="shared" ref="E14:E77" si="0">B14*C14</f>
        <v>2.8800000000000003</v>
      </c>
      <c r="F14" s="248">
        <f t="shared" ref="F14:F77" si="1">D14*E14</f>
        <v>0.14400000000000002</v>
      </c>
    </row>
    <row r="15" spans="1:9" x14ac:dyDescent="0.2">
      <c r="A15" s="223">
        <v>4</v>
      </c>
      <c r="B15" s="210">
        <v>1.3</v>
      </c>
      <c r="C15" s="210">
        <v>3.6</v>
      </c>
      <c r="D15" s="209">
        <v>0.05</v>
      </c>
      <c r="E15" s="247">
        <f t="shared" si="0"/>
        <v>4.6800000000000006</v>
      </c>
      <c r="F15" s="248">
        <f t="shared" si="1"/>
        <v>0.23400000000000004</v>
      </c>
    </row>
    <row r="16" spans="1:9" x14ac:dyDescent="0.2">
      <c r="A16" s="223">
        <v>5</v>
      </c>
      <c r="B16" s="210">
        <v>0.9</v>
      </c>
      <c r="C16" s="210">
        <v>1.9</v>
      </c>
      <c r="D16" s="209">
        <v>0.05</v>
      </c>
      <c r="E16" s="247">
        <f t="shared" si="0"/>
        <v>1.71</v>
      </c>
      <c r="F16" s="248">
        <f t="shared" si="1"/>
        <v>8.5500000000000007E-2</v>
      </c>
    </row>
    <row r="17" spans="1:6" x14ac:dyDescent="0.2">
      <c r="A17" s="223">
        <v>6</v>
      </c>
      <c r="B17" s="210">
        <v>1</v>
      </c>
      <c r="C17" s="210">
        <v>4.5</v>
      </c>
      <c r="D17" s="209">
        <v>0.05</v>
      </c>
      <c r="E17" s="247">
        <f t="shared" si="0"/>
        <v>4.5</v>
      </c>
      <c r="F17" s="248">
        <f t="shared" si="1"/>
        <v>0.22500000000000001</v>
      </c>
    </row>
    <row r="18" spans="1:6" x14ac:dyDescent="0.2">
      <c r="A18" s="223">
        <v>7</v>
      </c>
      <c r="B18" s="210">
        <v>0.3</v>
      </c>
      <c r="C18" s="210">
        <v>0.6</v>
      </c>
      <c r="D18" s="209">
        <v>0.05</v>
      </c>
      <c r="E18" s="247">
        <f t="shared" si="0"/>
        <v>0.18</v>
      </c>
      <c r="F18" s="248">
        <f t="shared" si="1"/>
        <v>8.9999999999999993E-3</v>
      </c>
    </row>
    <row r="19" spans="1:6" x14ac:dyDescent="0.2">
      <c r="A19" s="223">
        <v>8</v>
      </c>
      <c r="B19" s="210">
        <v>0.4</v>
      </c>
      <c r="C19" s="210">
        <v>1</v>
      </c>
      <c r="D19" s="209">
        <v>0.05</v>
      </c>
      <c r="E19" s="247">
        <f t="shared" si="0"/>
        <v>0.4</v>
      </c>
      <c r="F19" s="248">
        <f t="shared" si="1"/>
        <v>2.0000000000000004E-2</v>
      </c>
    </row>
    <row r="20" spans="1:6" x14ac:dyDescent="0.2">
      <c r="A20" s="223">
        <v>9</v>
      </c>
      <c r="B20" s="210">
        <v>0.5</v>
      </c>
      <c r="C20" s="210">
        <v>4</v>
      </c>
      <c r="D20" s="209">
        <v>0.05</v>
      </c>
      <c r="E20" s="247">
        <f t="shared" si="0"/>
        <v>2</v>
      </c>
      <c r="F20" s="248">
        <f t="shared" si="1"/>
        <v>0.1</v>
      </c>
    </row>
    <row r="21" spans="1:6" x14ac:dyDescent="0.2">
      <c r="A21" s="223">
        <v>10</v>
      </c>
      <c r="B21" s="210">
        <v>0.3</v>
      </c>
      <c r="C21" s="210">
        <v>0.5</v>
      </c>
      <c r="D21" s="209">
        <v>0.05</v>
      </c>
      <c r="E21" s="247">
        <f t="shared" si="0"/>
        <v>0.15</v>
      </c>
      <c r="F21" s="248">
        <f t="shared" si="1"/>
        <v>7.4999999999999997E-3</v>
      </c>
    </row>
    <row r="22" spans="1:6" x14ac:dyDescent="0.2">
      <c r="A22" s="223">
        <v>11</v>
      </c>
      <c r="B22" s="210">
        <v>0.3</v>
      </c>
      <c r="C22" s="210">
        <v>0.8</v>
      </c>
      <c r="D22" s="209">
        <v>0.05</v>
      </c>
      <c r="E22" s="247">
        <f t="shared" si="0"/>
        <v>0.24</v>
      </c>
      <c r="F22" s="248">
        <f t="shared" si="1"/>
        <v>1.2E-2</v>
      </c>
    </row>
    <row r="23" spans="1:6" x14ac:dyDescent="0.2">
      <c r="A23" s="223">
        <v>12</v>
      </c>
      <c r="B23" s="210">
        <v>0.4</v>
      </c>
      <c r="C23" s="210">
        <v>3.9</v>
      </c>
      <c r="D23" s="209">
        <v>0.05</v>
      </c>
      <c r="E23" s="247">
        <f t="shared" si="0"/>
        <v>1.56</v>
      </c>
      <c r="F23" s="248">
        <f t="shared" si="1"/>
        <v>7.8000000000000014E-2</v>
      </c>
    </row>
    <row r="24" spans="1:6" x14ac:dyDescent="0.2">
      <c r="A24" s="223">
        <v>13</v>
      </c>
      <c r="B24" s="210">
        <v>0.6</v>
      </c>
      <c r="C24" s="210">
        <v>3.6</v>
      </c>
      <c r="D24" s="209">
        <v>0.05</v>
      </c>
      <c r="E24" s="247">
        <f t="shared" si="0"/>
        <v>2.16</v>
      </c>
      <c r="F24" s="248">
        <f t="shared" si="1"/>
        <v>0.10800000000000001</v>
      </c>
    </row>
    <row r="25" spans="1:6" x14ac:dyDescent="0.2">
      <c r="A25" s="223">
        <v>14</v>
      </c>
      <c r="B25" s="210">
        <v>0.4</v>
      </c>
      <c r="C25" s="210">
        <v>1</v>
      </c>
      <c r="D25" s="209">
        <v>0.05</v>
      </c>
      <c r="E25" s="247">
        <f t="shared" si="0"/>
        <v>0.4</v>
      </c>
      <c r="F25" s="248">
        <f t="shared" si="1"/>
        <v>2.0000000000000004E-2</v>
      </c>
    </row>
    <row r="26" spans="1:6" x14ac:dyDescent="0.2">
      <c r="A26" s="223">
        <v>15</v>
      </c>
      <c r="B26" s="210">
        <v>0.5</v>
      </c>
      <c r="C26" s="210">
        <v>7.6</v>
      </c>
      <c r="D26" s="209">
        <v>0.05</v>
      </c>
      <c r="E26" s="247">
        <f t="shared" si="0"/>
        <v>3.8</v>
      </c>
      <c r="F26" s="248">
        <f t="shared" si="1"/>
        <v>0.19</v>
      </c>
    </row>
    <row r="27" spans="1:6" x14ac:dyDescent="0.2">
      <c r="A27" s="223">
        <v>16</v>
      </c>
      <c r="B27" s="210">
        <v>0.3</v>
      </c>
      <c r="C27" s="210">
        <v>1.6</v>
      </c>
      <c r="D27" s="209">
        <v>0.05</v>
      </c>
      <c r="E27" s="247">
        <f t="shared" si="0"/>
        <v>0.48</v>
      </c>
      <c r="F27" s="248">
        <f t="shared" si="1"/>
        <v>2.4E-2</v>
      </c>
    </row>
    <row r="28" spans="1:6" x14ac:dyDescent="0.2">
      <c r="A28" s="223">
        <v>17</v>
      </c>
      <c r="B28" s="210">
        <v>0.5</v>
      </c>
      <c r="C28" s="210">
        <v>3.5</v>
      </c>
      <c r="D28" s="209">
        <v>0.05</v>
      </c>
      <c r="E28" s="247">
        <f t="shared" si="0"/>
        <v>1.75</v>
      </c>
      <c r="F28" s="248">
        <f t="shared" si="1"/>
        <v>8.7500000000000008E-2</v>
      </c>
    </row>
    <row r="29" spans="1:6" x14ac:dyDescent="0.2">
      <c r="A29" s="223">
        <v>18</v>
      </c>
      <c r="B29" s="210">
        <v>0.3</v>
      </c>
      <c r="C29" s="210">
        <v>1</v>
      </c>
      <c r="D29" s="209">
        <v>0.05</v>
      </c>
      <c r="E29" s="247">
        <f t="shared" si="0"/>
        <v>0.3</v>
      </c>
      <c r="F29" s="248">
        <f t="shared" si="1"/>
        <v>1.4999999999999999E-2</v>
      </c>
    </row>
    <row r="30" spans="1:6" x14ac:dyDescent="0.2">
      <c r="A30" s="223">
        <v>19</v>
      </c>
      <c r="B30" s="210">
        <v>0.6</v>
      </c>
      <c r="C30" s="210">
        <v>1</v>
      </c>
      <c r="D30" s="209">
        <v>0.05</v>
      </c>
      <c r="E30" s="247">
        <f t="shared" si="0"/>
        <v>0.6</v>
      </c>
      <c r="F30" s="248">
        <f t="shared" si="1"/>
        <v>0.03</v>
      </c>
    </row>
    <row r="31" spans="1:6" x14ac:dyDescent="0.2">
      <c r="A31" s="223">
        <v>20</v>
      </c>
      <c r="B31" s="210">
        <v>0.4</v>
      </c>
      <c r="C31" s="210">
        <v>0.6</v>
      </c>
      <c r="D31" s="209">
        <v>0.05</v>
      </c>
      <c r="E31" s="247">
        <f t="shared" si="0"/>
        <v>0.24</v>
      </c>
      <c r="F31" s="248">
        <f t="shared" si="1"/>
        <v>1.2E-2</v>
      </c>
    </row>
    <row r="32" spans="1:6" x14ac:dyDescent="0.2">
      <c r="A32" s="223">
        <v>21</v>
      </c>
      <c r="B32" s="210">
        <v>0.2</v>
      </c>
      <c r="C32" s="210">
        <v>0.3</v>
      </c>
      <c r="D32" s="209">
        <v>0.05</v>
      </c>
      <c r="E32" s="247">
        <f t="shared" si="0"/>
        <v>0.06</v>
      </c>
      <c r="F32" s="248">
        <f t="shared" si="1"/>
        <v>3.0000000000000001E-3</v>
      </c>
    </row>
    <row r="33" spans="1:6" x14ac:dyDescent="0.2">
      <c r="A33" s="223">
        <v>22</v>
      </c>
      <c r="B33" s="210">
        <v>0.4</v>
      </c>
      <c r="C33" s="210">
        <v>0.6</v>
      </c>
      <c r="D33" s="209">
        <v>0.05</v>
      </c>
      <c r="E33" s="247">
        <f t="shared" si="0"/>
        <v>0.24</v>
      </c>
      <c r="F33" s="248">
        <f t="shared" si="1"/>
        <v>1.2E-2</v>
      </c>
    </row>
    <row r="34" spans="1:6" x14ac:dyDescent="0.2">
      <c r="A34" s="223">
        <v>23</v>
      </c>
      <c r="B34" s="210">
        <v>0.6</v>
      </c>
      <c r="C34" s="210">
        <v>1.4</v>
      </c>
      <c r="D34" s="209">
        <v>0.05</v>
      </c>
      <c r="E34" s="247">
        <f t="shared" si="0"/>
        <v>0.84</v>
      </c>
      <c r="F34" s="248">
        <f t="shared" si="1"/>
        <v>4.2000000000000003E-2</v>
      </c>
    </row>
    <row r="35" spans="1:6" x14ac:dyDescent="0.2">
      <c r="A35" s="223">
        <v>24</v>
      </c>
      <c r="B35" s="210">
        <v>1.5</v>
      </c>
      <c r="C35" s="210">
        <v>3.4</v>
      </c>
      <c r="D35" s="209">
        <v>0.05</v>
      </c>
      <c r="E35" s="247">
        <f t="shared" si="0"/>
        <v>5.0999999999999996</v>
      </c>
      <c r="F35" s="248">
        <f t="shared" si="1"/>
        <v>0.255</v>
      </c>
    </row>
    <row r="36" spans="1:6" x14ac:dyDescent="0.2">
      <c r="A36" s="223">
        <v>25</v>
      </c>
      <c r="B36" s="210">
        <v>0.6</v>
      </c>
      <c r="C36" s="210">
        <v>0.7</v>
      </c>
      <c r="D36" s="209">
        <v>0.05</v>
      </c>
      <c r="E36" s="247">
        <f t="shared" si="0"/>
        <v>0.42</v>
      </c>
      <c r="F36" s="248">
        <f t="shared" si="1"/>
        <v>2.1000000000000001E-2</v>
      </c>
    </row>
    <row r="37" spans="1:6" x14ac:dyDescent="0.2">
      <c r="A37" s="223">
        <v>26</v>
      </c>
      <c r="B37" s="210">
        <v>0.6</v>
      </c>
      <c r="C37" s="210">
        <v>1.8</v>
      </c>
      <c r="D37" s="209">
        <v>0.05</v>
      </c>
      <c r="E37" s="247">
        <f t="shared" si="0"/>
        <v>1.08</v>
      </c>
      <c r="F37" s="248">
        <f t="shared" si="1"/>
        <v>5.4000000000000006E-2</v>
      </c>
    </row>
    <row r="38" spans="1:6" x14ac:dyDescent="0.2">
      <c r="A38" s="223">
        <v>27</v>
      </c>
      <c r="B38" s="210">
        <v>0.3</v>
      </c>
      <c r="C38" s="210">
        <v>1</v>
      </c>
      <c r="D38" s="209">
        <v>0.05</v>
      </c>
      <c r="E38" s="247">
        <f t="shared" si="0"/>
        <v>0.3</v>
      </c>
      <c r="F38" s="248">
        <f t="shared" si="1"/>
        <v>1.4999999999999999E-2</v>
      </c>
    </row>
    <row r="39" spans="1:6" x14ac:dyDescent="0.2">
      <c r="A39" s="223">
        <v>28</v>
      </c>
      <c r="B39" s="210">
        <v>0.4</v>
      </c>
      <c r="C39" s="210">
        <v>0.5</v>
      </c>
      <c r="D39" s="209">
        <v>0.05</v>
      </c>
      <c r="E39" s="247">
        <f t="shared" si="0"/>
        <v>0.2</v>
      </c>
      <c r="F39" s="248">
        <f t="shared" si="1"/>
        <v>1.0000000000000002E-2</v>
      </c>
    </row>
    <row r="40" spans="1:6" x14ac:dyDescent="0.2">
      <c r="A40" s="223">
        <v>29</v>
      </c>
      <c r="B40" s="210">
        <v>0.4</v>
      </c>
      <c r="C40" s="210">
        <v>0.5</v>
      </c>
      <c r="D40" s="209">
        <v>0.05</v>
      </c>
      <c r="E40" s="247">
        <f t="shared" si="0"/>
        <v>0.2</v>
      </c>
      <c r="F40" s="248">
        <f t="shared" si="1"/>
        <v>1.0000000000000002E-2</v>
      </c>
    </row>
    <row r="41" spans="1:6" x14ac:dyDescent="0.2">
      <c r="A41" s="223">
        <v>30</v>
      </c>
      <c r="B41" s="210">
        <v>0.3</v>
      </c>
      <c r="C41" s="210">
        <v>0.3</v>
      </c>
      <c r="D41" s="209">
        <v>0.05</v>
      </c>
      <c r="E41" s="247">
        <f t="shared" si="0"/>
        <v>0.09</v>
      </c>
      <c r="F41" s="248">
        <f t="shared" si="1"/>
        <v>4.4999999999999997E-3</v>
      </c>
    </row>
    <row r="42" spans="1:6" x14ac:dyDescent="0.2">
      <c r="A42" s="223">
        <v>31</v>
      </c>
      <c r="B42" s="210">
        <v>0.4</v>
      </c>
      <c r="C42" s="210">
        <v>1.5</v>
      </c>
      <c r="D42" s="209">
        <v>0.05</v>
      </c>
      <c r="E42" s="247">
        <f t="shared" si="0"/>
        <v>0.60000000000000009</v>
      </c>
      <c r="F42" s="248">
        <f t="shared" si="1"/>
        <v>3.0000000000000006E-2</v>
      </c>
    </row>
    <row r="43" spans="1:6" x14ac:dyDescent="0.2">
      <c r="A43" s="223">
        <v>32</v>
      </c>
      <c r="B43" s="210">
        <v>0.2</v>
      </c>
      <c r="C43" s="210">
        <v>4.4000000000000004</v>
      </c>
      <c r="D43" s="209">
        <v>0.05</v>
      </c>
      <c r="E43" s="247">
        <f t="shared" si="0"/>
        <v>0.88000000000000012</v>
      </c>
      <c r="F43" s="248">
        <f t="shared" si="1"/>
        <v>4.4000000000000011E-2</v>
      </c>
    </row>
    <row r="44" spans="1:6" x14ac:dyDescent="0.2">
      <c r="A44" s="223">
        <v>33</v>
      </c>
      <c r="B44" s="210">
        <v>0.6</v>
      </c>
      <c r="C44" s="210">
        <v>1.4</v>
      </c>
      <c r="D44" s="209">
        <v>0.05</v>
      </c>
      <c r="E44" s="247">
        <f t="shared" si="0"/>
        <v>0.84</v>
      </c>
      <c r="F44" s="248">
        <f t="shared" si="1"/>
        <v>4.2000000000000003E-2</v>
      </c>
    </row>
    <row r="45" spans="1:6" x14ac:dyDescent="0.2">
      <c r="A45" s="223">
        <v>34</v>
      </c>
      <c r="B45" s="210">
        <v>0.5</v>
      </c>
      <c r="C45" s="210">
        <v>0.7</v>
      </c>
      <c r="D45" s="209">
        <v>0.05</v>
      </c>
      <c r="E45" s="247">
        <f t="shared" si="0"/>
        <v>0.35</v>
      </c>
      <c r="F45" s="248">
        <f t="shared" si="1"/>
        <v>1.7499999999999998E-2</v>
      </c>
    </row>
    <row r="46" spans="1:6" x14ac:dyDescent="0.2">
      <c r="A46" s="223">
        <v>35</v>
      </c>
      <c r="B46" s="210">
        <v>0.5</v>
      </c>
      <c r="C46" s="210">
        <v>1.3</v>
      </c>
      <c r="D46" s="209">
        <v>0.05</v>
      </c>
      <c r="E46" s="247">
        <f t="shared" si="0"/>
        <v>0.65</v>
      </c>
      <c r="F46" s="248">
        <f t="shared" si="1"/>
        <v>3.2500000000000001E-2</v>
      </c>
    </row>
    <row r="47" spans="1:6" x14ac:dyDescent="0.2">
      <c r="A47" s="223">
        <v>36</v>
      </c>
      <c r="B47" s="210">
        <v>0.4</v>
      </c>
      <c r="C47" s="210">
        <v>0.9</v>
      </c>
      <c r="D47" s="209">
        <v>0.05</v>
      </c>
      <c r="E47" s="247">
        <f t="shared" si="0"/>
        <v>0.36000000000000004</v>
      </c>
      <c r="F47" s="248">
        <f t="shared" si="1"/>
        <v>1.8000000000000002E-2</v>
      </c>
    </row>
    <row r="48" spans="1:6" x14ac:dyDescent="0.2">
      <c r="A48" s="223">
        <v>37</v>
      </c>
      <c r="B48" s="210">
        <v>0.4</v>
      </c>
      <c r="C48" s="210">
        <v>7</v>
      </c>
      <c r="D48" s="209">
        <v>0.05</v>
      </c>
      <c r="E48" s="247">
        <f t="shared" si="0"/>
        <v>2.8000000000000003</v>
      </c>
      <c r="F48" s="248">
        <f t="shared" si="1"/>
        <v>0.14000000000000001</v>
      </c>
    </row>
    <row r="49" spans="1:6" x14ac:dyDescent="0.2">
      <c r="A49" s="223">
        <v>38</v>
      </c>
      <c r="B49" s="210">
        <v>1</v>
      </c>
      <c r="C49" s="210">
        <v>6.6</v>
      </c>
      <c r="D49" s="209">
        <v>0.05</v>
      </c>
      <c r="E49" s="247">
        <f t="shared" si="0"/>
        <v>6.6</v>
      </c>
      <c r="F49" s="248">
        <f t="shared" si="1"/>
        <v>0.33</v>
      </c>
    </row>
    <row r="50" spans="1:6" x14ac:dyDescent="0.2">
      <c r="A50" s="223">
        <v>39</v>
      </c>
      <c r="B50" s="210">
        <v>0.3</v>
      </c>
      <c r="C50" s="210">
        <v>0.3</v>
      </c>
      <c r="D50" s="209">
        <v>0.05</v>
      </c>
      <c r="E50" s="247">
        <f t="shared" si="0"/>
        <v>0.09</v>
      </c>
      <c r="F50" s="248">
        <f t="shared" si="1"/>
        <v>4.4999999999999997E-3</v>
      </c>
    </row>
    <row r="51" spans="1:6" x14ac:dyDescent="0.2">
      <c r="A51" s="223">
        <v>40</v>
      </c>
      <c r="B51" s="210">
        <v>0.7</v>
      </c>
      <c r="C51" s="210">
        <v>1.2</v>
      </c>
      <c r="D51" s="209">
        <v>0.05</v>
      </c>
      <c r="E51" s="247">
        <f t="shared" si="0"/>
        <v>0.84</v>
      </c>
      <c r="F51" s="248">
        <f t="shared" si="1"/>
        <v>4.2000000000000003E-2</v>
      </c>
    </row>
    <row r="52" spans="1:6" x14ac:dyDescent="0.2">
      <c r="A52" s="223">
        <v>41</v>
      </c>
      <c r="B52" s="210">
        <v>0.6</v>
      </c>
      <c r="C52" s="210">
        <v>0.9</v>
      </c>
      <c r="D52" s="209">
        <v>0.05</v>
      </c>
      <c r="E52" s="247">
        <f t="shared" si="0"/>
        <v>0.54</v>
      </c>
      <c r="F52" s="248">
        <f t="shared" si="1"/>
        <v>2.7000000000000003E-2</v>
      </c>
    </row>
    <row r="53" spans="1:6" x14ac:dyDescent="0.2">
      <c r="A53" s="223">
        <v>42</v>
      </c>
      <c r="B53" s="210">
        <v>0.6</v>
      </c>
      <c r="C53" s="210">
        <v>0.6</v>
      </c>
      <c r="D53" s="209">
        <v>0.05</v>
      </c>
      <c r="E53" s="247">
        <f t="shared" si="0"/>
        <v>0.36</v>
      </c>
      <c r="F53" s="248">
        <f t="shared" si="1"/>
        <v>1.7999999999999999E-2</v>
      </c>
    </row>
    <row r="54" spans="1:6" x14ac:dyDescent="0.2">
      <c r="A54" s="223">
        <v>43</v>
      </c>
      <c r="B54" s="210">
        <v>0.3</v>
      </c>
      <c r="C54" s="210">
        <v>1.3</v>
      </c>
      <c r="D54" s="209">
        <v>0.05</v>
      </c>
      <c r="E54" s="247">
        <f t="shared" si="0"/>
        <v>0.39</v>
      </c>
      <c r="F54" s="248">
        <f t="shared" si="1"/>
        <v>1.9500000000000003E-2</v>
      </c>
    </row>
    <row r="55" spans="1:6" x14ac:dyDescent="0.2">
      <c r="A55" s="223">
        <v>44</v>
      </c>
      <c r="B55" s="210">
        <v>0.4</v>
      </c>
      <c r="C55" s="210">
        <v>1.5</v>
      </c>
      <c r="D55" s="209">
        <v>0.05</v>
      </c>
      <c r="E55" s="247">
        <f t="shared" si="0"/>
        <v>0.60000000000000009</v>
      </c>
      <c r="F55" s="248">
        <f t="shared" si="1"/>
        <v>3.0000000000000006E-2</v>
      </c>
    </row>
    <row r="56" spans="1:6" x14ac:dyDescent="0.2">
      <c r="A56" s="223">
        <v>45</v>
      </c>
      <c r="B56" s="210">
        <v>0.2</v>
      </c>
      <c r="C56" s="210">
        <v>0.9</v>
      </c>
      <c r="D56" s="209">
        <v>0.05</v>
      </c>
      <c r="E56" s="247">
        <f t="shared" si="0"/>
        <v>0.18000000000000002</v>
      </c>
      <c r="F56" s="248">
        <f t="shared" si="1"/>
        <v>9.0000000000000011E-3</v>
      </c>
    </row>
    <row r="57" spans="1:6" x14ac:dyDescent="0.2">
      <c r="A57" s="223">
        <v>46</v>
      </c>
      <c r="B57" s="210">
        <v>0.6</v>
      </c>
      <c r="C57" s="210">
        <v>0.9</v>
      </c>
      <c r="D57" s="209">
        <v>0.05</v>
      </c>
      <c r="E57" s="247">
        <f t="shared" si="0"/>
        <v>0.54</v>
      </c>
      <c r="F57" s="248">
        <f t="shared" si="1"/>
        <v>2.7000000000000003E-2</v>
      </c>
    </row>
    <row r="58" spans="1:6" x14ac:dyDescent="0.2">
      <c r="A58" s="223">
        <v>47</v>
      </c>
      <c r="B58" s="210">
        <v>0.3</v>
      </c>
      <c r="C58" s="210">
        <v>0.3</v>
      </c>
      <c r="D58" s="209">
        <v>0.05</v>
      </c>
      <c r="E58" s="247">
        <f t="shared" si="0"/>
        <v>0.09</v>
      </c>
      <c r="F58" s="248">
        <f t="shared" si="1"/>
        <v>4.4999999999999997E-3</v>
      </c>
    </row>
    <row r="59" spans="1:6" x14ac:dyDescent="0.2">
      <c r="A59" s="223">
        <v>48</v>
      </c>
      <c r="B59" s="210">
        <v>0.9</v>
      </c>
      <c r="C59" s="210">
        <v>1.5</v>
      </c>
      <c r="D59" s="209">
        <v>0.05</v>
      </c>
      <c r="E59" s="247">
        <f t="shared" si="0"/>
        <v>1.35</v>
      </c>
      <c r="F59" s="248">
        <f t="shared" si="1"/>
        <v>6.7500000000000004E-2</v>
      </c>
    </row>
    <row r="60" spans="1:6" x14ac:dyDescent="0.2">
      <c r="A60" s="223">
        <v>49</v>
      </c>
      <c r="B60" s="210">
        <v>0.4</v>
      </c>
      <c r="C60" s="210">
        <v>2.7</v>
      </c>
      <c r="D60" s="209">
        <v>0.05</v>
      </c>
      <c r="E60" s="247">
        <f t="shared" si="0"/>
        <v>1.08</v>
      </c>
      <c r="F60" s="248">
        <f t="shared" si="1"/>
        <v>5.4000000000000006E-2</v>
      </c>
    </row>
    <row r="61" spans="1:6" x14ac:dyDescent="0.2">
      <c r="A61" s="223">
        <v>50</v>
      </c>
      <c r="B61" s="210">
        <v>0.8</v>
      </c>
      <c r="C61" s="210">
        <v>2.7</v>
      </c>
      <c r="D61" s="209">
        <v>0.05</v>
      </c>
      <c r="E61" s="247">
        <f t="shared" si="0"/>
        <v>2.16</v>
      </c>
      <c r="F61" s="248">
        <f t="shared" si="1"/>
        <v>0.10800000000000001</v>
      </c>
    </row>
    <row r="62" spans="1:6" x14ac:dyDescent="0.2">
      <c r="A62" s="223">
        <v>51</v>
      </c>
      <c r="B62" s="210">
        <v>0.5</v>
      </c>
      <c r="C62" s="210">
        <v>1.1000000000000001</v>
      </c>
      <c r="D62" s="209">
        <v>0.05</v>
      </c>
      <c r="E62" s="247">
        <f t="shared" si="0"/>
        <v>0.55000000000000004</v>
      </c>
      <c r="F62" s="248">
        <f t="shared" si="1"/>
        <v>2.7500000000000004E-2</v>
      </c>
    </row>
    <row r="63" spans="1:6" x14ac:dyDescent="0.2">
      <c r="A63" s="223">
        <v>52</v>
      </c>
      <c r="B63" s="210">
        <v>1.1000000000000001</v>
      </c>
      <c r="C63" s="210">
        <v>1.3</v>
      </c>
      <c r="D63" s="209">
        <v>0.05</v>
      </c>
      <c r="E63" s="247">
        <f t="shared" si="0"/>
        <v>1.4300000000000002</v>
      </c>
      <c r="F63" s="248">
        <f t="shared" si="1"/>
        <v>7.1500000000000008E-2</v>
      </c>
    </row>
    <row r="64" spans="1:6" x14ac:dyDescent="0.2">
      <c r="A64" s="223">
        <v>53</v>
      </c>
      <c r="B64" s="210">
        <v>2.6</v>
      </c>
      <c r="C64" s="210">
        <v>5.7</v>
      </c>
      <c r="D64" s="209">
        <v>0.05</v>
      </c>
      <c r="E64" s="247">
        <f t="shared" si="0"/>
        <v>14.82</v>
      </c>
      <c r="F64" s="248">
        <f t="shared" si="1"/>
        <v>0.7410000000000001</v>
      </c>
    </row>
    <row r="65" spans="1:6" x14ac:dyDescent="0.2">
      <c r="A65" s="223">
        <v>54</v>
      </c>
      <c r="B65" s="210">
        <v>0.5</v>
      </c>
      <c r="C65" s="210">
        <v>1</v>
      </c>
      <c r="D65" s="209">
        <v>0.05</v>
      </c>
      <c r="E65" s="247">
        <f t="shared" si="0"/>
        <v>0.5</v>
      </c>
      <c r="F65" s="248">
        <f t="shared" si="1"/>
        <v>2.5000000000000001E-2</v>
      </c>
    </row>
    <row r="66" spans="1:6" x14ac:dyDescent="0.2">
      <c r="A66" s="223">
        <v>55</v>
      </c>
      <c r="B66" s="210">
        <v>0.3</v>
      </c>
      <c r="C66" s="210">
        <v>0.8</v>
      </c>
      <c r="D66" s="209">
        <v>0.05</v>
      </c>
      <c r="E66" s="247">
        <f t="shared" si="0"/>
        <v>0.24</v>
      </c>
      <c r="F66" s="248">
        <f t="shared" si="1"/>
        <v>1.2E-2</v>
      </c>
    </row>
    <row r="67" spans="1:6" x14ac:dyDescent="0.2">
      <c r="A67" s="223">
        <v>56</v>
      </c>
      <c r="B67" s="210">
        <v>1.3</v>
      </c>
      <c r="C67" s="210">
        <v>2.2000000000000002</v>
      </c>
      <c r="D67" s="209">
        <v>0.05</v>
      </c>
      <c r="E67" s="247">
        <f t="shared" si="0"/>
        <v>2.8600000000000003</v>
      </c>
      <c r="F67" s="248">
        <f t="shared" si="1"/>
        <v>0.14300000000000002</v>
      </c>
    </row>
    <row r="68" spans="1:6" x14ac:dyDescent="0.2">
      <c r="A68" s="223">
        <v>57</v>
      </c>
      <c r="B68" s="210">
        <v>1.5</v>
      </c>
      <c r="C68" s="210">
        <v>2.2000000000000002</v>
      </c>
      <c r="D68" s="209">
        <v>0.05</v>
      </c>
      <c r="E68" s="247">
        <f t="shared" si="0"/>
        <v>3.3000000000000003</v>
      </c>
      <c r="F68" s="248">
        <f t="shared" si="1"/>
        <v>0.16500000000000004</v>
      </c>
    </row>
    <row r="69" spans="1:6" x14ac:dyDescent="0.2">
      <c r="A69" s="223">
        <v>58</v>
      </c>
      <c r="B69" s="210">
        <v>0.5</v>
      </c>
      <c r="C69" s="210">
        <v>0.5</v>
      </c>
      <c r="D69" s="209">
        <v>0.05</v>
      </c>
      <c r="E69" s="247">
        <f t="shared" si="0"/>
        <v>0.25</v>
      </c>
      <c r="F69" s="248">
        <f t="shared" si="1"/>
        <v>1.2500000000000001E-2</v>
      </c>
    </row>
    <row r="70" spans="1:6" x14ac:dyDescent="0.2">
      <c r="A70" s="223">
        <v>59</v>
      </c>
      <c r="B70" s="210">
        <v>0.5</v>
      </c>
      <c r="C70" s="210">
        <v>0.6</v>
      </c>
      <c r="D70" s="209">
        <v>0.05</v>
      </c>
      <c r="E70" s="247">
        <f t="shared" si="0"/>
        <v>0.3</v>
      </c>
      <c r="F70" s="248">
        <f t="shared" si="1"/>
        <v>1.4999999999999999E-2</v>
      </c>
    </row>
    <row r="71" spans="1:6" x14ac:dyDescent="0.2">
      <c r="A71" s="223">
        <v>60</v>
      </c>
      <c r="B71" s="210">
        <v>0.5</v>
      </c>
      <c r="C71" s="210">
        <v>0.5</v>
      </c>
      <c r="D71" s="209">
        <v>0.05</v>
      </c>
      <c r="E71" s="247">
        <f t="shared" si="0"/>
        <v>0.25</v>
      </c>
      <c r="F71" s="248">
        <f t="shared" si="1"/>
        <v>1.2500000000000001E-2</v>
      </c>
    </row>
    <row r="72" spans="1:6" x14ac:dyDescent="0.2">
      <c r="A72" s="223">
        <v>61</v>
      </c>
      <c r="B72" s="210">
        <v>0.2</v>
      </c>
      <c r="C72" s="210">
        <v>7</v>
      </c>
      <c r="D72" s="209">
        <v>0.05</v>
      </c>
      <c r="E72" s="247">
        <f t="shared" si="0"/>
        <v>1.4000000000000001</v>
      </c>
      <c r="F72" s="248">
        <f t="shared" si="1"/>
        <v>7.0000000000000007E-2</v>
      </c>
    </row>
    <row r="73" spans="1:6" x14ac:dyDescent="0.2">
      <c r="A73" s="223">
        <v>62</v>
      </c>
      <c r="B73" s="210">
        <v>0.3</v>
      </c>
      <c r="C73" s="210">
        <v>1.3</v>
      </c>
      <c r="D73" s="209">
        <v>0.05</v>
      </c>
      <c r="E73" s="247">
        <f t="shared" si="0"/>
        <v>0.39</v>
      </c>
      <c r="F73" s="248">
        <f t="shared" si="1"/>
        <v>1.9500000000000003E-2</v>
      </c>
    </row>
    <row r="74" spans="1:6" x14ac:dyDescent="0.2">
      <c r="A74" s="223">
        <v>63</v>
      </c>
      <c r="B74" s="210">
        <v>0.6</v>
      </c>
      <c r="C74" s="210">
        <v>1</v>
      </c>
      <c r="D74" s="209">
        <v>0.05</v>
      </c>
      <c r="E74" s="247">
        <f t="shared" si="0"/>
        <v>0.6</v>
      </c>
      <c r="F74" s="248">
        <f t="shared" si="1"/>
        <v>0.03</v>
      </c>
    </row>
    <row r="75" spans="1:6" x14ac:dyDescent="0.2">
      <c r="A75" s="223">
        <v>64</v>
      </c>
      <c r="B75" s="210">
        <v>1.3</v>
      </c>
      <c r="C75" s="210">
        <v>4.5999999999999996</v>
      </c>
      <c r="D75" s="209">
        <v>0.05</v>
      </c>
      <c r="E75" s="247">
        <f t="shared" si="0"/>
        <v>5.9799999999999995</v>
      </c>
      <c r="F75" s="248">
        <f t="shared" si="1"/>
        <v>0.29899999999999999</v>
      </c>
    </row>
    <row r="76" spans="1:6" x14ac:dyDescent="0.2">
      <c r="A76" s="223">
        <v>65</v>
      </c>
      <c r="B76" s="210">
        <v>0.6</v>
      </c>
      <c r="C76" s="210">
        <v>0.7</v>
      </c>
      <c r="D76" s="209">
        <v>0.05</v>
      </c>
      <c r="E76" s="247">
        <f t="shared" si="0"/>
        <v>0.42</v>
      </c>
      <c r="F76" s="248">
        <f t="shared" si="1"/>
        <v>2.1000000000000001E-2</v>
      </c>
    </row>
    <row r="77" spans="1:6" x14ac:dyDescent="0.2">
      <c r="A77" s="223">
        <v>66</v>
      </c>
      <c r="B77" s="210">
        <v>0.8</v>
      </c>
      <c r="C77" s="210">
        <v>1.4</v>
      </c>
      <c r="D77" s="209">
        <v>0.05</v>
      </c>
      <c r="E77" s="247">
        <f t="shared" si="0"/>
        <v>1.1199999999999999</v>
      </c>
      <c r="F77" s="248">
        <f t="shared" si="1"/>
        <v>5.5999999999999994E-2</v>
      </c>
    </row>
    <row r="78" spans="1:6" x14ac:dyDescent="0.2">
      <c r="A78" s="223">
        <v>67</v>
      </c>
      <c r="B78" s="210">
        <v>0.5</v>
      </c>
      <c r="C78" s="210">
        <v>8</v>
      </c>
      <c r="D78" s="209">
        <v>0.05</v>
      </c>
      <c r="E78" s="247">
        <f t="shared" ref="E78:E92" si="2">B78*C78</f>
        <v>4</v>
      </c>
      <c r="F78" s="248">
        <f t="shared" ref="F78:F92" si="3">D78*E78</f>
        <v>0.2</v>
      </c>
    </row>
    <row r="79" spans="1:6" x14ac:dyDescent="0.2">
      <c r="A79" s="223">
        <v>68</v>
      </c>
      <c r="B79" s="210">
        <v>0.5</v>
      </c>
      <c r="C79" s="210">
        <v>2</v>
      </c>
      <c r="D79" s="209">
        <v>0.05</v>
      </c>
      <c r="E79" s="247">
        <f t="shared" si="2"/>
        <v>1</v>
      </c>
      <c r="F79" s="248">
        <f t="shared" si="3"/>
        <v>0.05</v>
      </c>
    </row>
    <row r="80" spans="1:6" x14ac:dyDescent="0.2">
      <c r="A80" s="223">
        <v>69</v>
      </c>
      <c r="B80" s="210">
        <v>1.2</v>
      </c>
      <c r="C80" s="210">
        <v>7</v>
      </c>
      <c r="D80" s="209">
        <v>0.05</v>
      </c>
      <c r="E80" s="247">
        <f t="shared" si="2"/>
        <v>8.4</v>
      </c>
      <c r="F80" s="248">
        <f t="shared" si="3"/>
        <v>0.42000000000000004</v>
      </c>
    </row>
    <row r="81" spans="1:6" x14ac:dyDescent="0.2">
      <c r="A81" s="223">
        <v>70</v>
      </c>
      <c r="B81" s="210">
        <v>0.5</v>
      </c>
      <c r="C81" s="210">
        <v>0.5</v>
      </c>
      <c r="D81" s="209">
        <v>0.05</v>
      </c>
      <c r="E81" s="247">
        <f t="shared" si="2"/>
        <v>0.25</v>
      </c>
      <c r="F81" s="248">
        <f t="shared" si="3"/>
        <v>1.2500000000000001E-2</v>
      </c>
    </row>
    <row r="82" spans="1:6" x14ac:dyDescent="0.2">
      <c r="A82" s="223">
        <v>71</v>
      </c>
      <c r="B82" s="210">
        <v>0.3</v>
      </c>
      <c r="C82" s="210">
        <v>0.3</v>
      </c>
      <c r="D82" s="209">
        <v>0.05</v>
      </c>
      <c r="E82" s="247">
        <f t="shared" si="2"/>
        <v>0.09</v>
      </c>
      <c r="F82" s="248">
        <f t="shared" si="3"/>
        <v>4.4999999999999997E-3</v>
      </c>
    </row>
    <row r="83" spans="1:6" x14ac:dyDescent="0.2">
      <c r="A83" s="223">
        <v>72</v>
      </c>
      <c r="B83" s="210">
        <v>0.3</v>
      </c>
      <c r="C83" s="210">
        <v>1.5</v>
      </c>
      <c r="D83" s="209">
        <v>0.05</v>
      </c>
      <c r="E83" s="247">
        <f t="shared" si="2"/>
        <v>0.44999999999999996</v>
      </c>
      <c r="F83" s="248">
        <f t="shared" si="3"/>
        <v>2.2499999999999999E-2</v>
      </c>
    </row>
    <row r="84" spans="1:6" x14ac:dyDescent="0.2">
      <c r="A84" s="223">
        <v>73</v>
      </c>
      <c r="B84" s="210">
        <v>2</v>
      </c>
      <c r="C84" s="210">
        <v>6.9</v>
      </c>
      <c r="D84" s="209">
        <v>0.05</v>
      </c>
      <c r="E84" s="247">
        <f t="shared" si="2"/>
        <v>13.8</v>
      </c>
      <c r="F84" s="248">
        <f t="shared" si="3"/>
        <v>0.69000000000000006</v>
      </c>
    </row>
    <row r="85" spans="1:6" x14ac:dyDescent="0.2">
      <c r="A85" s="223">
        <v>74</v>
      </c>
      <c r="B85" s="210">
        <v>3</v>
      </c>
      <c r="C85" s="210">
        <v>4.8</v>
      </c>
      <c r="D85" s="209">
        <v>0.05</v>
      </c>
      <c r="E85" s="247">
        <f t="shared" si="2"/>
        <v>14.399999999999999</v>
      </c>
      <c r="F85" s="248">
        <f t="shared" si="3"/>
        <v>0.72</v>
      </c>
    </row>
    <row r="86" spans="1:6" x14ac:dyDescent="0.2">
      <c r="A86" s="223">
        <v>75</v>
      </c>
      <c r="B86" s="210">
        <v>1</v>
      </c>
      <c r="C86" s="210">
        <v>1.2</v>
      </c>
      <c r="D86" s="209">
        <v>0.05</v>
      </c>
      <c r="E86" s="247">
        <f t="shared" si="2"/>
        <v>1.2</v>
      </c>
      <c r="F86" s="248">
        <f t="shared" si="3"/>
        <v>0.06</v>
      </c>
    </row>
    <row r="87" spans="1:6" x14ac:dyDescent="0.2">
      <c r="A87" s="223">
        <v>76</v>
      </c>
      <c r="B87" s="210">
        <v>0.3</v>
      </c>
      <c r="C87" s="210">
        <v>0.5</v>
      </c>
      <c r="D87" s="209">
        <v>0.05</v>
      </c>
      <c r="E87" s="247">
        <f t="shared" si="2"/>
        <v>0.15</v>
      </c>
      <c r="F87" s="248">
        <f t="shared" si="3"/>
        <v>7.4999999999999997E-3</v>
      </c>
    </row>
    <row r="88" spans="1:6" x14ac:dyDescent="0.2">
      <c r="A88" s="223">
        <v>77</v>
      </c>
      <c r="B88" s="210">
        <v>0.4</v>
      </c>
      <c r="C88" s="210">
        <v>1</v>
      </c>
      <c r="D88" s="209">
        <v>0.05</v>
      </c>
      <c r="E88" s="247">
        <f t="shared" si="2"/>
        <v>0.4</v>
      </c>
      <c r="F88" s="248">
        <f t="shared" si="3"/>
        <v>2.0000000000000004E-2</v>
      </c>
    </row>
    <row r="89" spans="1:6" x14ac:dyDescent="0.2">
      <c r="A89" s="223">
        <v>78</v>
      </c>
      <c r="B89" s="210">
        <v>0.6</v>
      </c>
      <c r="C89" s="210">
        <v>1</v>
      </c>
      <c r="D89" s="209">
        <v>0.05</v>
      </c>
      <c r="E89" s="247">
        <f t="shared" si="2"/>
        <v>0.6</v>
      </c>
      <c r="F89" s="248">
        <f t="shared" si="3"/>
        <v>0.03</v>
      </c>
    </row>
    <row r="90" spans="1:6" x14ac:dyDescent="0.2">
      <c r="A90" s="223">
        <v>79</v>
      </c>
      <c r="B90" s="210">
        <v>0.8</v>
      </c>
      <c r="C90" s="210">
        <v>3.2</v>
      </c>
      <c r="D90" s="209">
        <v>0.05</v>
      </c>
      <c r="E90" s="247">
        <f t="shared" si="2"/>
        <v>2.5600000000000005</v>
      </c>
      <c r="F90" s="248">
        <f t="shared" si="3"/>
        <v>0.12800000000000003</v>
      </c>
    </row>
    <row r="91" spans="1:6" x14ac:dyDescent="0.2">
      <c r="A91" s="223">
        <v>80</v>
      </c>
      <c r="B91" s="210">
        <v>0.9</v>
      </c>
      <c r="C91" s="210">
        <v>4</v>
      </c>
      <c r="D91" s="209">
        <v>0.05</v>
      </c>
      <c r="E91" s="247">
        <f t="shared" si="2"/>
        <v>3.6</v>
      </c>
      <c r="F91" s="248">
        <f t="shared" si="3"/>
        <v>0.18000000000000002</v>
      </c>
    </row>
    <row r="92" spans="1:6" x14ac:dyDescent="0.2">
      <c r="A92" s="223">
        <v>81</v>
      </c>
      <c r="B92" s="210">
        <v>1</v>
      </c>
      <c r="C92" s="210">
        <v>1</v>
      </c>
      <c r="D92" s="209">
        <v>0.05</v>
      </c>
      <c r="E92" s="247">
        <f t="shared" si="2"/>
        <v>1</v>
      </c>
      <c r="F92" s="248">
        <f t="shared" si="3"/>
        <v>0.05</v>
      </c>
    </row>
    <row r="93" spans="1:6" x14ac:dyDescent="0.2">
      <c r="A93" s="225"/>
      <c r="B93" s="144"/>
      <c r="C93" s="144"/>
      <c r="D93" s="144"/>
      <c r="E93" s="212">
        <f>SUM(E12:E92)</f>
        <v>149.72000000000003</v>
      </c>
      <c r="F93" s="226">
        <f>SUM(F12:F92)</f>
        <v>7.4859999999999989</v>
      </c>
    </row>
    <row r="94" spans="1:6" x14ac:dyDescent="0.2">
      <c r="A94" s="225"/>
      <c r="B94" s="144"/>
      <c r="C94" s="144"/>
      <c r="D94" s="144"/>
      <c r="E94" s="144"/>
      <c r="F94" s="171"/>
    </row>
    <row r="95" spans="1:6" x14ac:dyDescent="0.2">
      <c r="A95" s="225"/>
      <c r="B95" s="144"/>
      <c r="C95" s="144"/>
      <c r="D95" s="144"/>
      <c r="E95" s="144"/>
      <c r="F95" s="171"/>
    </row>
    <row r="96" spans="1:6" x14ac:dyDescent="0.2">
      <c r="A96" s="381" t="s">
        <v>174</v>
      </c>
      <c r="B96" s="382"/>
      <c r="C96" s="382"/>
      <c r="D96" s="382"/>
      <c r="E96" s="382"/>
      <c r="F96" s="383"/>
    </row>
    <row r="97" spans="1:6" s="235" customFormat="1" x14ac:dyDescent="0.2">
      <c r="A97" s="223" t="s">
        <v>163</v>
      </c>
      <c r="B97" s="209" t="s">
        <v>164</v>
      </c>
      <c r="C97" s="209" t="s">
        <v>306</v>
      </c>
      <c r="D97" s="209" t="s">
        <v>165</v>
      </c>
      <c r="E97" s="209" t="s">
        <v>166</v>
      </c>
      <c r="F97" s="222" t="s">
        <v>167</v>
      </c>
    </row>
    <row r="98" spans="1:6" s="235" customFormat="1" x14ac:dyDescent="0.2">
      <c r="A98" s="223">
        <v>1</v>
      </c>
      <c r="B98" s="209">
        <v>0.3</v>
      </c>
      <c r="C98" s="209">
        <v>0.3</v>
      </c>
      <c r="D98" s="209">
        <v>0.05</v>
      </c>
      <c r="E98" s="247">
        <f t="shared" ref="E98:E119" si="4">B98*C98</f>
        <v>0.09</v>
      </c>
      <c r="F98" s="249">
        <f t="shared" ref="F98:F119" si="5">D98*E98</f>
        <v>4.4999999999999997E-3</v>
      </c>
    </row>
    <row r="99" spans="1:6" s="235" customFormat="1" x14ac:dyDescent="0.2">
      <c r="A99" s="223">
        <v>2</v>
      </c>
      <c r="B99" s="209">
        <v>0.5</v>
      </c>
      <c r="C99" s="209">
        <v>0.5</v>
      </c>
      <c r="D99" s="209">
        <v>0.05</v>
      </c>
      <c r="E99" s="247">
        <f t="shared" si="4"/>
        <v>0.25</v>
      </c>
      <c r="F99" s="249">
        <f t="shared" si="5"/>
        <v>1.2500000000000001E-2</v>
      </c>
    </row>
    <row r="100" spans="1:6" s="235" customFormat="1" x14ac:dyDescent="0.2">
      <c r="A100" s="223">
        <v>3</v>
      </c>
      <c r="B100" s="209">
        <v>0.3</v>
      </c>
      <c r="C100" s="209">
        <v>0.3</v>
      </c>
      <c r="D100" s="209">
        <v>0.05</v>
      </c>
      <c r="E100" s="247">
        <f t="shared" si="4"/>
        <v>0.09</v>
      </c>
      <c r="F100" s="249">
        <f t="shared" si="5"/>
        <v>4.4999999999999997E-3</v>
      </c>
    </row>
    <row r="101" spans="1:6" s="235" customFormat="1" x14ac:dyDescent="0.2">
      <c r="A101" s="223">
        <v>4</v>
      </c>
      <c r="B101" s="209">
        <v>0.5</v>
      </c>
      <c r="C101" s="209">
        <v>0.9</v>
      </c>
      <c r="D101" s="209">
        <v>0.05</v>
      </c>
      <c r="E101" s="247">
        <f t="shared" si="4"/>
        <v>0.45</v>
      </c>
      <c r="F101" s="249">
        <f t="shared" si="5"/>
        <v>2.2500000000000003E-2</v>
      </c>
    </row>
    <row r="102" spans="1:6" s="235" customFormat="1" x14ac:dyDescent="0.2">
      <c r="A102" s="223">
        <v>5</v>
      </c>
      <c r="B102" s="209">
        <v>0.4</v>
      </c>
      <c r="C102" s="209">
        <v>0.5</v>
      </c>
      <c r="D102" s="209">
        <v>0.05</v>
      </c>
      <c r="E102" s="247">
        <f t="shared" si="4"/>
        <v>0.2</v>
      </c>
      <c r="F102" s="249">
        <f t="shared" si="5"/>
        <v>1.0000000000000002E-2</v>
      </c>
    </row>
    <row r="103" spans="1:6" s="235" customFormat="1" x14ac:dyDescent="0.2">
      <c r="A103" s="223">
        <v>6</v>
      </c>
      <c r="B103" s="209">
        <v>0.7</v>
      </c>
      <c r="C103" s="209">
        <v>2</v>
      </c>
      <c r="D103" s="209">
        <v>0.05</v>
      </c>
      <c r="E103" s="247">
        <f t="shared" si="4"/>
        <v>1.4</v>
      </c>
      <c r="F103" s="249">
        <f t="shared" si="5"/>
        <v>6.9999999999999993E-2</v>
      </c>
    </row>
    <row r="104" spans="1:6" s="235" customFormat="1" x14ac:dyDescent="0.2">
      <c r="A104" s="223">
        <v>7</v>
      </c>
      <c r="B104" s="209">
        <v>0.4</v>
      </c>
      <c r="C104" s="209">
        <v>0.6</v>
      </c>
      <c r="D104" s="209">
        <v>0.05</v>
      </c>
      <c r="E104" s="247">
        <f t="shared" si="4"/>
        <v>0.24</v>
      </c>
      <c r="F104" s="249">
        <f t="shared" si="5"/>
        <v>1.2E-2</v>
      </c>
    </row>
    <row r="105" spans="1:6" s="235" customFormat="1" x14ac:dyDescent="0.2">
      <c r="A105" s="223">
        <v>8</v>
      </c>
      <c r="B105" s="209">
        <v>0.3</v>
      </c>
      <c r="C105" s="209">
        <v>5</v>
      </c>
      <c r="D105" s="209">
        <v>0.05</v>
      </c>
      <c r="E105" s="247">
        <f t="shared" si="4"/>
        <v>1.5</v>
      </c>
      <c r="F105" s="249">
        <f t="shared" si="5"/>
        <v>7.5000000000000011E-2</v>
      </c>
    </row>
    <row r="106" spans="1:6" s="235" customFormat="1" x14ac:dyDescent="0.2">
      <c r="A106" s="223">
        <v>9</v>
      </c>
      <c r="B106" s="209">
        <v>0.3</v>
      </c>
      <c r="C106" s="209">
        <v>1.8</v>
      </c>
      <c r="D106" s="209">
        <v>0.05</v>
      </c>
      <c r="E106" s="247">
        <f t="shared" si="4"/>
        <v>0.54</v>
      </c>
      <c r="F106" s="249">
        <f t="shared" si="5"/>
        <v>2.7000000000000003E-2</v>
      </c>
    </row>
    <row r="107" spans="1:6" s="235" customFormat="1" x14ac:dyDescent="0.2">
      <c r="A107" s="223">
        <v>10</v>
      </c>
      <c r="B107" s="209">
        <v>0.3</v>
      </c>
      <c r="C107" s="209">
        <v>1.4</v>
      </c>
      <c r="D107" s="209">
        <v>0.05</v>
      </c>
      <c r="E107" s="247">
        <f t="shared" si="4"/>
        <v>0.42</v>
      </c>
      <c r="F107" s="249">
        <f t="shared" si="5"/>
        <v>2.1000000000000001E-2</v>
      </c>
    </row>
    <row r="108" spans="1:6" s="235" customFormat="1" x14ac:dyDescent="0.2">
      <c r="A108" s="223">
        <v>11</v>
      </c>
      <c r="B108" s="209">
        <v>0.7</v>
      </c>
      <c r="C108" s="209">
        <v>0.7</v>
      </c>
      <c r="D108" s="209">
        <v>0.05</v>
      </c>
      <c r="E108" s="247">
        <f t="shared" si="4"/>
        <v>0.48999999999999994</v>
      </c>
      <c r="F108" s="249">
        <f t="shared" si="5"/>
        <v>2.4499999999999997E-2</v>
      </c>
    </row>
    <row r="109" spans="1:6" s="235" customFormat="1" x14ac:dyDescent="0.2">
      <c r="A109" s="223">
        <v>12</v>
      </c>
      <c r="B109" s="209">
        <v>0.9</v>
      </c>
      <c r="C109" s="209">
        <v>4.5</v>
      </c>
      <c r="D109" s="209">
        <v>0.05</v>
      </c>
      <c r="E109" s="247">
        <f t="shared" si="4"/>
        <v>4.05</v>
      </c>
      <c r="F109" s="249">
        <f t="shared" si="5"/>
        <v>0.20250000000000001</v>
      </c>
    </row>
    <row r="110" spans="1:6" s="235" customFormat="1" x14ac:dyDescent="0.2">
      <c r="A110" s="223">
        <v>13</v>
      </c>
      <c r="B110" s="209">
        <v>0.4</v>
      </c>
      <c r="C110" s="209">
        <v>6</v>
      </c>
      <c r="D110" s="209">
        <v>0.05</v>
      </c>
      <c r="E110" s="247">
        <f t="shared" si="4"/>
        <v>2.4000000000000004</v>
      </c>
      <c r="F110" s="249">
        <f t="shared" si="5"/>
        <v>0.12000000000000002</v>
      </c>
    </row>
    <row r="111" spans="1:6" s="235" customFormat="1" x14ac:dyDescent="0.2">
      <c r="A111" s="223">
        <v>14</v>
      </c>
      <c r="B111" s="209">
        <v>0.3</v>
      </c>
      <c r="C111" s="209">
        <v>0.3</v>
      </c>
      <c r="D111" s="209">
        <v>0.05</v>
      </c>
      <c r="E111" s="247">
        <f t="shared" si="4"/>
        <v>0.09</v>
      </c>
      <c r="F111" s="249">
        <f t="shared" si="5"/>
        <v>4.4999999999999997E-3</v>
      </c>
    </row>
    <row r="112" spans="1:6" s="235" customFormat="1" x14ac:dyDescent="0.2">
      <c r="A112" s="223">
        <v>15</v>
      </c>
      <c r="B112" s="209">
        <v>0.2</v>
      </c>
      <c r="C112" s="209">
        <v>10</v>
      </c>
      <c r="D112" s="209">
        <v>0.05</v>
      </c>
      <c r="E112" s="247">
        <f t="shared" si="4"/>
        <v>2</v>
      </c>
      <c r="F112" s="249">
        <f t="shared" si="5"/>
        <v>0.1</v>
      </c>
    </row>
    <row r="113" spans="1:6" s="235" customFormat="1" x14ac:dyDescent="0.2">
      <c r="A113" s="223">
        <v>16</v>
      </c>
      <c r="B113" s="209">
        <v>0.3</v>
      </c>
      <c r="C113" s="209">
        <v>10</v>
      </c>
      <c r="D113" s="209">
        <v>0.05</v>
      </c>
      <c r="E113" s="247">
        <f t="shared" si="4"/>
        <v>3</v>
      </c>
      <c r="F113" s="249">
        <f t="shared" si="5"/>
        <v>0.15000000000000002</v>
      </c>
    </row>
    <row r="114" spans="1:6" s="235" customFormat="1" x14ac:dyDescent="0.2">
      <c r="A114" s="223">
        <v>17</v>
      </c>
      <c r="B114" s="209">
        <v>0.4</v>
      </c>
      <c r="C114" s="209">
        <v>0.4</v>
      </c>
      <c r="D114" s="209">
        <v>0.05</v>
      </c>
      <c r="E114" s="247">
        <f t="shared" si="4"/>
        <v>0.16000000000000003</v>
      </c>
      <c r="F114" s="249">
        <f t="shared" si="5"/>
        <v>8.0000000000000019E-3</v>
      </c>
    </row>
    <row r="115" spans="1:6" s="235" customFormat="1" x14ac:dyDescent="0.2">
      <c r="A115" s="223">
        <v>18</v>
      </c>
      <c r="B115" s="209">
        <v>0.3</v>
      </c>
      <c r="C115" s="209">
        <v>8</v>
      </c>
      <c r="D115" s="209">
        <v>0.05</v>
      </c>
      <c r="E115" s="247">
        <f t="shared" si="4"/>
        <v>2.4</v>
      </c>
      <c r="F115" s="249">
        <f t="shared" si="5"/>
        <v>0.12</v>
      </c>
    </row>
    <row r="116" spans="1:6" s="235" customFormat="1" x14ac:dyDescent="0.2">
      <c r="A116" s="223">
        <v>19</v>
      </c>
      <c r="B116" s="209">
        <v>0.4</v>
      </c>
      <c r="C116" s="209">
        <v>0.4</v>
      </c>
      <c r="D116" s="209">
        <v>0.05</v>
      </c>
      <c r="E116" s="247">
        <f t="shared" si="4"/>
        <v>0.16000000000000003</v>
      </c>
      <c r="F116" s="249">
        <f t="shared" si="5"/>
        <v>8.0000000000000019E-3</v>
      </c>
    </row>
    <row r="117" spans="1:6" s="235" customFormat="1" x14ac:dyDescent="0.2">
      <c r="A117" s="223">
        <v>20</v>
      </c>
      <c r="B117" s="209">
        <v>1.9</v>
      </c>
      <c r="C117" s="209">
        <v>7</v>
      </c>
      <c r="D117" s="209">
        <v>0.05</v>
      </c>
      <c r="E117" s="247">
        <f t="shared" si="4"/>
        <v>13.299999999999999</v>
      </c>
      <c r="F117" s="249">
        <f t="shared" si="5"/>
        <v>0.66500000000000004</v>
      </c>
    </row>
    <row r="118" spans="1:6" s="235" customFormat="1" x14ac:dyDescent="0.2">
      <c r="A118" s="223">
        <v>21</v>
      </c>
      <c r="B118" s="209">
        <v>0.8</v>
      </c>
      <c r="C118" s="209">
        <v>7</v>
      </c>
      <c r="D118" s="209">
        <v>0.05</v>
      </c>
      <c r="E118" s="247">
        <f t="shared" si="4"/>
        <v>5.6000000000000005</v>
      </c>
      <c r="F118" s="249">
        <f t="shared" si="5"/>
        <v>0.28000000000000003</v>
      </c>
    </row>
    <row r="119" spans="1:6" s="235" customFormat="1" x14ac:dyDescent="0.2">
      <c r="A119" s="223">
        <v>22</v>
      </c>
      <c r="B119" s="209">
        <v>0.7</v>
      </c>
      <c r="C119" s="209">
        <v>9</v>
      </c>
      <c r="D119" s="209">
        <v>0.05</v>
      </c>
      <c r="E119" s="247">
        <f t="shared" si="4"/>
        <v>6.3</v>
      </c>
      <c r="F119" s="249">
        <f t="shared" si="5"/>
        <v>0.315</v>
      </c>
    </row>
    <row r="120" spans="1:6" s="235" customFormat="1" x14ac:dyDescent="0.2">
      <c r="A120" s="223">
        <v>23</v>
      </c>
      <c r="B120" s="209">
        <v>0.3</v>
      </c>
      <c r="C120" s="209">
        <v>0.8</v>
      </c>
      <c r="D120" s="209">
        <v>0.05</v>
      </c>
      <c r="E120" s="247">
        <f t="shared" ref="E120:E132" si="6">B120*C120</f>
        <v>0.24</v>
      </c>
      <c r="F120" s="249">
        <f t="shared" ref="F120:F132" si="7">D120*E120</f>
        <v>1.2E-2</v>
      </c>
    </row>
    <row r="121" spans="1:6" s="235" customFormat="1" x14ac:dyDescent="0.2">
      <c r="A121" s="223">
        <v>24</v>
      </c>
      <c r="B121" s="209">
        <v>0.9</v>
      </c>
      <c r="C121" s="209">
        <v>1.8</v>
      </c>
      <c r="D121" s="209">
        <v>0.05</v>
      </c>
      <c r="E121" s="247">
        <f t="shared" si="6"/>
        <v>1.62</v>
      </c>
      <c r="F121" s="249">
        <f t="shared" si="7"/>
        <v>8.1000000000000016E-2</v>
      </c>
    </row>
    <row r="122" spans="1:6" s="235" customFormat="1" x14ac:dyDescent="0.2">
      <c r="A122" s="223">
        <v>25</v>
      </c>
      <c r="B122" s="209">
        <v>0.3</v>
      </c>
      <c r="C122" s="209">
        <v>0.3</v>
      </c>
      <c r="D122" s="209">
        <v>0.05</v>
      </c>
      <c r="E122" s="247">
        <f t="shared" si="6"/>
        <v>0.09</v>
      </c>
      <c r="F122" s="249">
        <f t="shared" si="7"/>
        <v>4.4999999999999997E-3</v>
      </c>
    </row>
    <row r="123" spans="1:6" s="235" customFormat="1" x14ac:dyDescent="0.2">
      <c r="A123" s="223">
        <v>26</v>
      </c>
      <c r="B123" s="209">
        <v>0.6</v>
      </c>
      <c r="C123" s="209">
        <v>2.1</v>
      </c>
      <c r="D123" s="209">
        <v>0.05</v>
      </c>
      <c r="E123" s="247">
        <f t="shared" si="6"/>
        <v>1.26</v>
      </c>
      <c r="F123" s="249">
        <f t="shared" si="7"/>
        <v>6.3E-2</v>
      </c>
    </row>
    <row r="124" spans="1:6" s="235" customFormat="1" x14ac:dyDescent="0.2">
      <c r="A124" s="223">
        <v>27</v>
      </c>
      <c r="B124" s="209">
        <v>0.6</v>
      </c>
      <c r="C124" s="209">
        <v>1.3</v>
      </c>
      <c r="D124" s="209">
        <v>0.05</v>
      </c>
      <c r="E124" s="247">
        <f t="shared" si="6"/>
        <v>0.78</v>
      </c>
      <c r="F124" s="249">
        <f t="shared" si="7"/>
        <v>3.9000000000000007E-2</v>
      </c>
    </row>
    <row r="125" spans="1:6" s="235" customFormat="1" x14ac:dyDescent="0.2">
      <c r="A125" s="223">
        <v>28</v>
      </c>
      <c r="B125" s="209">
        <v>0.5</v>
      </c>
      <c r="C125" s="209">
        <v>2.8</v>
      </c>
      <c r="D125" s="209">
        <v>0.05</v>
      </c>
      <c r="E125" s="247">
        <f t="shared" si="6"/>
        <v>1.4</v>
      </c>
      <c r="F125" s="249">
        <f t="shared" si="7"/>
        <v>6.9999999999999993E-2</v>
      </c>
    </row>
    <row r="126" spans="1:6" s="235" customFormat="1" x14ac:dyDescent="0.2">
      <c r="A126" s="223">
        <v>29</v>
      </c>
      <c r="B126" s="209">
        <v>0.5</v>
      </c>
      <c r="C126" s="209">
        <v>0.8</v>
      </c>
      <c r="D126" s="209">
        <v>0.05</v>
      </c>
      <c r="E126" s="247">
        <f t="shared" si="6"/>
        <v>0.4</v>
      </c>
      <c r="F126" s="249">
        <f t="shared" si="7"/>
        <v>2.0000000000000004E-2</v>
      </c>
    </row>
    <row r="127" spans="1:6" s="235" customFormat="1" x14ac:dyDescent="0.2">
      <c r="A127" s="223">
        <v>30</v>
      </c>
      <c r="B127" s="209">
        <v>0.3</v>
      </c>
      <c r="C127" s="209">
        <v>0.6</v>
      </c>
      <c r="D127" s="209">
        <v>0.05</v>
      </c>
      <c r="E127" s="247">
        <f t="shared" si="6"/>
        <v>0.18</v>
      </c>
      <c r="F127" s="249">
        <f t="shared" si="7"/>
        <v>8.9999999999999993E-3</v>
      </c>
    </row>
    <row r="128" spans="1:6" s="235" customFormat="1" x14ac:dyDescent="0.2">
      <c r="A128" s="223">
        <v>31</v>
      </c>
      <c r="B128" s="209">
        <v>0.3</v>
      </c>
      <c r="C128" s="209">
        <v>0.7</v>
      </c>
      <c r="D128" s="209">
        <v>0.05</v>
      </c>
      <c r="E128" s="247">
        <f t="shared" si="6"/>
        <v>0.21</v>
      </c>
      <c r="F128" s="249">
        <f t="shared" si="7"/>
        <v>1.0500000000000001E-2</v>
      </c>
    </row>
    <row r="129" spans="1:6" s="235" customFormat="1" x14ac:dyDescent="0.2">
      <c r="A129" s="223">
        <v>32</v>
      </c>
      <c r="B129" s="209">
        <v>0.7</v>
      </c>
      <c r="C129" s="209">
        <v>1.2</v>
      </c>
      <c r="D129" s="209">
        <v>0.05</v>
      </c>
      <c r="E129" s="247">
        <f t="shared" si="6"/>
        <v>0.84</v>
      </c>
      <c r="F129" s="249">
        <f t="shared" si="7"/>
        <v>4.2000000000000003E-2</v>
      </c>
    </row>
    <row r="130" spans="1:6" s="235" customFormat="1" x14ac:dyDescent="0.2">
      <c r="A130" s="223">
        <v>33</v>
      </c>
      <c r="B130" s="209">
        <v>0.8</v>
      </c>
      <c r="C130" s="209">
        <v>2.2000000000000002</v>
      </c>
      <c r="D130" s="209">
        <v>0.05</v>
      </c>
      <c r="E130" s="247">
        <f t="shared" si="6"/>
        <v>1.7600000000000002</v>
      </c>
      <c r="F130" s="249">
        <f t="shared" si="7"/>
        <v>8.8000000000000023E-2</v>
      </c>
    </row>
    <row r="131" spans="1:6" s="235" customFormat="1" x14ac:dyDescent="0.2">
      <c r="A131" s="223">
        <v>34</v>
      </c>
      <c r="B131" s="209">
        <v>0.8</v>
      </c>
      <c r="C131" s="209">
        <v>5</v>
      </c>
      <c r="D131" s="209">
        <v>0.05</v>
      </c>
      <c r="E131" s="247">
        <f t="shared" si="6"/>
        <v>4</v>
      </c>
      <c r="F131" s="249">
        <f t="shared" si="7"/>
        <v>0.2</v>
      </c>
    </row>
    <row r="132" spans="1:6" s="235" customFormat="1" x14ac:dyDescent="0.2">
      <c r="A132" s="223">
        <v>35</v>
      </c>
      <c r="B132" s="209">
        <v>7</v>
      </c>
      <c r="C132" s="209">
        <v>12</v>
      </c>
      <c r="D132" s="209">
        <v>0.05</v>
      </c>
      <c r="E132" s="247">
        <f t="shared" si="6"/>
        <v>84</v>
      </c>
      <c r="F132" s="249">
        <f t="shared" si="7"/>
        <v>4.2</v>
      </c>
    </row>
    <row r="133" spans="1:6" x14ac:dyDescent="0.2">
      <c r="A133" s="223"/>
      <c r="B133" s="210"/>
      <c r="C133" s="210"/>
      <c r="D133" s="209"/>
      <c r="E133" s="212">
        <f>SUM(E98:E132)</f>
        <v>141.91</v>
      </c>
      <c r="F133" s="212">
        <f>SUM(F98:F132)</f>
        <v>7.0955000000000013</v>
      </c>
    </row>
    <row r="134" spans="1:6" x14ac:dyDescent="0.2">
      <c r="A134" s="225"/>
      <c r="B134" s="144"/>
      <c r="C134" s="144"/>
      <c r="D134" s="144"/>
      <c r="E134" s="144"/>
      <c r="F134" s="171"/>
    </row>
    <row r="135" spans="1:6" x14ac:dyDescent="0.2">
      <c r="A135" s="225"/>
      <c r="B135" s="144"/>
      <c r="C135" s="144"/>
      <c r="D135" s="144"/>
      <c r="E135" s="144"/>
      <c r="F135" s="171"/>
    </row>
    <row r="136" spans="1:6" x14ac:dyDescent="0.2">
      <c r="A136" s="384" t="s">
        <v>173</v>
      </c>
      <c r="B136" s="382"/>
      <c r="C136" s="382"/>
      <c r="D136" s="382"/>
      <c r="E136" s="382"/>
      <c r="F136" s="383"/>
    </row>
    <row r="137" spans="1:6" s="235" customFormat="1" x14ac:dyDescent="0.2">
      <c r="A137" s="223" t="s">
        <v>163</v>
      </c>
      <c r="B137" s="209" t="s">
        <v>168</v>
      </c>
      <c r="C137" s="209" t="s">
        <v>306</v>
      </c>
      <c r="D137" s="209" t="s">
        <v>165</v>
      </c>
      <c r="E137" s="209" t="s">
        <v>166</v>
      </c>
      <c r="F137" s="222" t="s">
        <v>167</v>
      </c>
    </row>
    <row r="138" spans="1:6" x14ac:dyDescent="0.2">
      <c r="A138" s="223">
        <v>1</v>
      </c>
      <c r="B138" s="209">
        <v>1.4</v>
      </c>
      <c r="C138" s="209">
        <v>1.7</v>
      </c>
      <c r="D138" s="209">
        <v>0.05</v>
      </c>
      <c r="E138" s="247">
        <f t="shared" ref="E138:E159" si="8">B138*C138</f>
        <v>2.38</v>
      </c>
      <c r="F138" s="249">
        <f t="shared" ref="F138:F159" si="9">D138*E138</f>
        <v>0.11899999999999999</v>
      </c>
    </row>
    <row r="139" spans="1:6" x14ac:dyDescent="0.2">
      <c r="A139" s="223">
        <v>2</v>
      </c>
      <c r="B139" s="209">
        <v>0.3</v>
      </c>
      <c r="C139" s="209">
        <v>1.4</v>
      </c>
      <c r="D139" s="209">
        <v>0.05</v>
      </c>
      <c r="E139" s="247">
        <f t="shared" si="8"/>
        <v>0.42</v>
      </c>
      <c r="F139" s="249">
        <f t="shared" si="9"/>
        <v>2.1000000000000001E-2</v>
      </c>
    </row>
    <row r="140" spans="1:6" x14ac:dyDescent="0.2">
      <c r="A140" s="223">
        <v>3</v>
      </c>
      <c r="B140" s="209">
        <v>3</v>
      </c>
      <c r="C140" s="209">
        <v>6.5</v>
      </c>
      <c r="D140" s="209">
        <v>0.05</v>
      </c>
      <c r="E140" s="247">
        <f t="shared" si="8"/>
        <v>19.5</v>
      </c>
      <c r="F140" s="249">
        <f t="shared" si="9"/>
        <v>0.97500000000000009</v>
      </c>
    </row>
    <row r="141" spans="1:6" x14ac:dyDescent="0.2">
      <c r="A141" s="223">
        <v>4</v>
      </c>
      <c r="B141" s="209">
        <v>0.8</v>
      </c>
      <c r="C141" s="209">
        <v>1.7</v>
      </c>
      <c r="D141" s="209">
        <v>0.05</v>
      </c>
      <c r="E141" s="247">
        <f t="shared" si="8"/>
        <v>1.36</v>
      </c>
      <c r="F141" s="249">
        <f t="shared" si="9"/>
        <v>6.8000000000000005E-2</v>
      </c>
    </row>
    <row r="142" spans="1:6" x14ac:dyDescent="0.2">
      <c r="A142" s="223">
        <v>5</v>
      </c>
      <c r="B142" s="209">
        <v>0.7</v>
      </c>
      <c r="C142" s="209">
        <v>1</v>
      </c>
      <c r="D142" s="209">
        <v>0.05</v>
      </c>
      <c r="E142" s="247">
        <f t="shared" si="8"/>
        <v>0.7</v>
      </c>
      <c r="F142" s="249">
        <f t="shared" si="9"/>
        <v>3.4999999999999996E-2</v>
      </c>
    </row>
    <row r="143" spans="1:6" x14ac:dyDescent="0.2">
      <c r="A143" s="223">
        <v>6</v>
      </c>
      <c r="B143" s="209">
        <v>0.6</v>
      </c>
      <c r="C143" s="209">
        <v>0.8</v>
      </c>
      <c r="D143" s="209">
        <v>0.05</v>
      </c>
      <c r="E143" s="247">
        <f t="shared" si="8"/>
        <v>0.48</v>
      </c>
      <c r="F143" s="249">
        <f t="shared" si="9"/>
        <v>2.4E-2</v>
      </c>
    </row>
    <row r="144" spans="1:6" x14ac:dyDescent="0.2">
      <c r="A144" s="223">
        <v>7</v>
      </c>
      <c r="B144" s="209">
        <v>2.1</v>
      </c>
      <c r="C144" s="209">
        <v>4.8</v>
      </c>
      <c r="D144" s="209">
        <v>0.05</v>
      </c>
      <c r="E144" s="247">
        <f t="shared" si="8"/>
        <v>10.08</v>
      </c>
      <c r="F144" s="249">
        <f t="shared" si="9"/>
        <v>0.504</v>
      </c>
    </row>
    <row r="145" spans="1:6" x14ac:dyDescent="0.2">
      <c r="A145" s="223">
        <v>8</v>
      </c>
      <c r="B145" s="209">
        <v>0.9</v>
      </c>
      <c r="C145" s="209">
        <v>1.2</v>
      </c>
      <c r="D145" s="209">
        <v>0.05</v>
      </c>
      <c r="E145" s="247">
        <f t="shared" si="8"/>
        <v>1.08</v>
      </c>
      <c r="F145" s="249">
        <f t="shared" si="9"/>
        <v>5.4000000000000006E-2</v>
      </c>
    </row>
    <row r="146" spans="1:6" x14ac:dyDescent="0.2">
      <c r="A146" s="223">
        <v>9</v>
      </c>
      <c r="B146" s="209">
        <v>0.7</v>
      </c>
      <c r="C146" s="209">
        <v>1</v>
      </c>
      <c r="D146" s="209">
        <v>0.05</v>
      </c>
      <c r="E146" s="247">
        <f t="shared" si="8"/>
        <v>0.7</v>
      </c>
      <c r="F146" s="249">
        <f t="shared" si="9"/>
        <v>3.4999999999999996E-2</v>
      </c>
    </row>
    <row r="147" spans="1:6" x14ac:dyDescent="0.2">
      <c r="A147" s="223">
        <v>10</v>
      </c>
      <c r="B147" s="209">
        <v>0.6</v>
      </c>
      <c r="C147" s="209">
        <v>1.2</v>
      </c>
      <c r="D147" s="209">
        <v>0.05</v>
      </c>
      <c r="E147" s="247">
        <f t="shared" si="8"/>
        <v>0.72</v>
      </c>
      <c r="F147" s="249">
        <f t="shared" si="9"/>
        <v>3.5999999999999997E-2</v>
      </c>
    </row>
    <row r="148" spans="1:6" x14ac:dyDescent="0.2">
      <c r="A148" s="223">
        <v>11</v>
      </c>
      <c r="B148" s="209">
        <v>0.5</v>
      </c>
      <c r="C148" s="209">
        <v>0.5</v>
      </c>
      <c r="D148" s="209">
        <v>0.05</v>
      </c>
      <c r="E148" s="247">
        <f t="shared" si="8"/>
        <v>0.25</v>
      </c>
      <c r="F148" s="249">
        <f t="shared" si="9"/>
        <v>1.2500000000000001E-2</v>
      </c>
    </row>
    <row r="149" spans="1:6" x14ac:dyDescent="0.2">
      <c r="A149" s="223">
        <v>12</v>
      </c>
      <c r="B149" s="209">
        <v>0.4</v>
      </c>
      <c r="C149" s="209">
        <v>5</v>
      </c>
      <c r="D149" s="209">
        <v>0.05</v>
      </c>
      <c r="E149" s="247">
        <f t="shared" si="8"/>
        <v>2</v>
      </c>
      <c r="F149" s="249">
        <f t="shared" si="9"/>
        <v>0.1</v>
      </c>
    </row>
    <row r="150" spans="1:6" x14ac:dyDescent="0.2">
      <c r="A150" s="223">
        <v>13</v>
      </c>
      <c r="B150" s="209">
        <v>4.5999999999999996</v>
      </c>
      <c r="C150" s="209">
        <v>5.5</v>
      </c>
      <c r="D150" s="209">
        <v>0.05</v>
      </c>
      <c r="E150" s="247">
        <f t="shared" si="8"/>
        <v>25.299999999999997</v>
      </c>
      <c r="F150" s="249">
        <f t="shared" si="9"/>
        <v>1.2649999999999999</v>
      </c>
    </row>
    <row r="151" spans="1:6" x14ac:dyDescent="0.2">
      <c r="A151" s="223">
        <v>14</v>
      </c>
      <c r="B151" s="209">
        <v>2</v>
      </c>
      <c r="C151" s="209">
        <v>5</v>
      </c>
      <c r="D151" s="209">
        <v>0.05</v>
      </c>
      <c r="E151" s="247">
        <f t="shared" si="8"/>
        <v>10</v>
      </c>
      <c r="F151" s="249">
        <f t="shared" si="9"/>
        <v>0.5</v>
      </c>
    </row>
    <row r="152" spans="1:6" x14ac:dyDescent="0.2">
      <c r="A152" s="223">
        <v>15</v>
      </c>
      <c r="B152" s="209">
        <v>1.5</v>
      </c>
      <c r="C152" s="209">
        <v>1.5</v>
      </c>
      <c r="D152" s="209">
        <v>0.05</v>
      </c>
      <c r="E152" s="247">
        <f t="shared" si="8"/>
        <v>2.25</v>
      </c>
      <c r="F152" s="249">
        <f t="shared" si="9"/>
        <v>0.1125</v>
      </c>
    </row>
    <row r="153" spans="1:6" x14ac:dyDescent="0.2">
      <c r="A153" s="223">
        <v>16</v>
      </c>
      <c r="B153" s="209">
        <v>0.4</v>
      </c>
      <c r="C153" s="209">
        <v>1.6</v>
      </c>
      <c r="D153" s="209">
        <v>0.05</v>
      </c>
      <c r="E153" s="247">
        <f t="shared" si="8"/>
        <v>0.64000000000000012</v>
      </c>
      <c r="F153" s="249">
        <f t="shared" si="9"/>
        <v>3.2000000000000008E-2</v>
      </c>
    </row>
    <row r="154" spans="1:6" x14ac:dyDescent="0.2">
      <c r="A154" s="223">
        <v>17</v>
      </c>
      <c r="B154" s="209">
        <v>0.3</v>
      </c>
      <c r="C154" s="209">
        <v>1</v>
      </c>
      <c r="D154" s="209">
        <v>0.05</v>
      </c>
      <c r="E154" s="247">
        <f t="shared" si="8"/>
        <v>0.3</v>
      </c>
      <c r="F154" s="249">
        <f t="shared" si="9"/>
        <v>1.4999999999999999E-2</v>
      </c>
    </row>
    <row r="155" spans="1:6" x14ac:dyDescent="0.2">
      <c r="A155" s="223">
        <v>18</v>
      </c>
      <c r="B155" s="209">
        <v>0.5</v>
      </c>
      <c r="C155" s="209">
        <v>8</v>
      </c>
      <c r="D155" s="209">
        <v>0.05</v>
      </c>
      <c r="E155" s="247">
        <f t="shared" si="8"/>
        <v>4</v>
      </c>
      <c r="F155" s="249">
        <f t="shared" si="9"/>
        <v>0.2</v>
      </c>
    </row>
    <row r="156" spans="1:6" x14ac:dyDescent="0.2">
      <c r="A156" s="223">
        <v>19</v>
      </c>
      <c r="B156" s="209">
        <v>0.2</v>
      </c>
      <c r="C156" s="209">
        <v>8</v>
      </c>
      <c r="D156" s="209">
        <v>0.05</v>
      </c>
      <c r="E156" s="247">
        <f t="shared" si="8"/>
        <v>1.6</v>
      </c>
      <c r="F156" s="249">
        <f t="shared" si="9"/>
        <v>8.0000000000000016E-2</v>
      </c>
    </row>
    <row r="157" spans="1:6" x14ac:dyDescent="0.2">
      <c r="A157" s="223">
        <v>20</v>
      </c>
      <c r="B157" s="209">
        <v>0.4</v>
      </c>
      <c r="C157" s="209">
        <v>1.5</v>
      </c>
      <c r="D157" s="209">
        <v>0.05</v>
      </c>
      <c r="E157" s="247">
        <f t="shared" si="8"/>
        <v>0.60000000000000009</v>
      </c>
      <c r="F157" s="249">
        <f t="shared" si="9"/>
        <v>3.0000000000000006E-2</v>
      </c>
    </row>
    <row r="158" spans="1:6" x14ac:dyDescent="0.2">
      <c r="A158" s="223">
        <v>21</v>
      </c>
      <c r="B158" s="209">
        <v>2</v>
      </c>
      <c r="C158" s="209">
        <v>10</v>
      </c>
      <c r="D158" s="209">
        <v>0.05</v>
      </c>
      <c r="E158" s="247">
        <f t="shared" si="8"/>
        <v>20</v>
      </c>
      <c r="F158" s="249">
        <f t="shared" si="9"/>
        <v>1</v>
      </c>
    </row>
    <row r="159" spans="1:6" x14ac:dyDescent="0.2">
      <c r="A159" s="223">
        <v>22</v>
      </c>
      <c r="B159" s="209">
        <v>0.4</v>
      </c>
      <c r="C159" s="209">
        <v>0.5</v>
      </c>
      <c r="D159" s="209">
        <v>0.05</v>
      </c>
      <c r="E159" s="247">
        <f t="shared" si="8"/>
        <v>0.2</v>
      </c>
      <c r="F159" s="249">
        <f t="shared" si="9"/>
        <v>1.0000000000000002E-2</v>
      </c>
    </row>
    <row r="160" spans="1:6" x14ac:dyDescent="0.2">
      <c r="A160" s="223">
        <v>23</v>
      </c>
      <c r="B160" s="209">
        <v>0.3</v>
      </c>
      <c r="C160" s="209">
        <v>0.4</v>
      </c>
      <c r="D160" s="209">
        <v>0.05</v>
      </c>
      <c r="E160" s="247">
        <f t="shared" ref="E160:E175" si="10">B160*C160</f>
        <v>0.12</v>
      </c>
      <c r="F160" s="249">
        <f t="shared" ref="F160:F175" si="11">D160*E160</f>
        <v>6.0000000000000001E-3</v>
      </c>
    </row>
    <row r="161" spans="1:6" x14ac:dyDescent="0.2">
      <c r="A161" s="223">
        <v>24</v>
      </c>
      <c r="B161" s="209">
        <v>0.4</v>
      </c>
      <c r="C161" s="209">
        <v>0.5</v>
      </c>
      <c r="D161" s="209">
        <v>0.05</v>
      </c>
      <c r="E161" s="247">
        <f t="shared" si="10"/>
        <v>0.2</v>
      </c>
      <c r="F161" s="249">
        <f t="shared" si="11"/>
        <v>1.0000000000000002E-2</v>
      </c>
    </row>
    <row r="162" spans="1:6" x14ac:dyDescent="0.2">
      <c r="A162" s="223">
        <v>25</v>
      </c>
      <c r="B162" s="209">
        <v>0.3</v>
      </c>
      <c r="C162" s="209">
        <v>0.6</v>
      </c>
      <c r="D162" s="209">
        <v>0.05</v>
      </c>
      <c r="E162" s="247">
        <f t="shared" si="10"/>
        <v>0.18</v>
      </c>
      <c r="F162" s="249">
        <f t="shared" si="11"/>
        <v>8.9999999999999993E-3</v>
      </c>
    </row>
    <row r="163" spans="1:6" x14ac:dyDescent="0.2">
      <c r="A163" s="223">
        <v>26</v>
      </c>
      <c r="B163" s="209">
        <v>1.5</v>
      </c>
      <c r="C163" s="209">
        <v>1.9</v>
      </c>
      <c r="D163" s="209">
        <v>0.05</v>
      </c>
      <c r="E163" s="247">
        <f t="shared" si="10"/>
        <v>2.8499999999999996</v>
      </c>
      <c r="F163" s="249">
        <f t="shared" si="11"/>
        <v>0.14249999999999999</v>
      </c>
    </row>
    <row r="164" spans="1:6" x14ac:dyDescent="0.2">
      <c r="A164" s="223">
        <v>27</v>
      </c>
      <c r="B164" s="209">
        <v>1.1000000000000001</v>
      </c>
      <c r="C164" s="209">
        <v>2</v>
      </c>
      <c r="D164" s="209">
        <v>0.05</v>
      </c>
      <c r="E164" s="247">
        <f t="shared" si="10"/>
        <v>2.2000000000000002</v>
      </c>
      <c r="F164" s="249">
        <f t="shared" si="11"/>
        <v>0.11000000000000001</v>
      </c>
    </row>
    <row r="165" spans="1:6" x14ac:dyDescent="0.2">
      <c r="A165" s="223">
        <v>28</v>
      </c>
      <c r="B165" s="209">
        <v>0.4</v>
      </c>
      <c r="C165" s="209">
        <v>1</v>
      </c>
      <c r="D165" s="209">
        <v>0.05</v>
      </c>
      <c r="E165" s="247">
        <f t="shared" si="10"/>
        <v>0.4</v>
      </c>
      <c r="F165" s="249">
        <f t="shared" si="11"/>
        <v>2.0000000000000004E-2</v>
      </c>
    </row>
    <row r="166" spans="1:6" x14ac:dyDescent="0.2">
      <c r="A166" s="223">
        <v>29</v>
      </c>
      <c r="B166" s="209">
        <v>1</v>
      </c>
      <c r="C166" s="209">
        <v>3.2</v>
      </c>
      <c r="D166" s="209">
        <v>0.05</v>
      </c>
      <c r="E166" s="247">
        <f t="shared" si="10"/>
        <v>3.2</v>
      </c>
      <c r="F166" s="249">
        <f t="shared" si="11"/>
        <v>0.16000000000000003</v>
      </c>
    </row>
    <row r="167" spans="1:6" x14ac:dyDescent="0.2">
      <c r="A167" s="223">
        <v>30</v>
      </c>
      <c r="B167" s="209">
        <v>1</v>
      </c>
      <c r="C167" s="209">
        <v>3.2</v>
      </c>
      <c r="D167" s="209">
        <v>0.05</v>
      </c>
      <c r="E167" s="247">
        <f t="shared" si="10"/>
        <v>3.2</v>
      </c>
      <c r="F167" s="249">
        <f t="shared" si="11"/>
        <v>0.16000000000000003</v>
      </c>
    </row>
    <row r="168" spans="1:6" x14ac:dyDescent="0.2">
      <c r="A168" s="223">
        <v>31</v>
      </c>
      <c r="B168" s="209">
        <v>0.5</v>
      </c>
      <c r="C168" s="209">
        <v>3.6</v>
      </c>
      <c r="D168" s="209">
        <v>0.05</v>
      </c>
      <c r="E168" s="247">
        <f t="shared" si="10"/>
        <v>1.8</v>
      </c>
      <c r="F168" s="249">
        <f t="shared" si="11"/>
        <v>9.0000000000000011E-2</v>
      </c>
    </row>
    <row r="169" spans="1:6" x14ac:dyDescent="0.2">
      <c r="A169" s="223">
        <v>32</v>
      </c>
      <c r="B169" s="209">
        <v>0.5</v>
      </c>
      <c r="C169" s="209">
        <v>7</v>
      </c>
      <c r="D169" s="209">
        <v>0.05</v>
      </c>
      <c r="E169" s="247">
        <f t="shared" si="10"/>
        <v>3.5</v>
      </c>
      <c r="F169" s="249">
        <f t="shared" si="11"/>
        <v>0.17500000000000002</v>
      </c>
    </row>
    <row r="170" spans="1:6" x14ac:dyDescent="0.2">
      <c r="A170" s="223">
        <v>33</v>
      </c>
      <c r="B170" s="209">
        <v>1.1000000000000001</v>
      </c>
      <c r="C170" s="209">
        <v>5.4</v>
      </c>
      <c r="D170" s="209">
        <v>0.05</v>
      </c>
      <c r="E170" s="247">
        <f t="shared" si="10"/>
        <v>5.9400000000000013</v>
      </c>
      <c r="F170" s="249">
        <f t="shared" si="11"/>
        <v>0.2970000000000001</v>
      </c>
    </row>
    <row r="171" spans="1:6" x14ac:dyDescent="0.2">
      <c r="A171" s="223">
        <v>34</v>
      </c>
      <c r="B171" s="209">
        <v>1.4</v>
      </c>
      <c r="C171" s="209">
        <v>2.2999999999999998</v>
      </c>
      <c r="D171" s="209">
        <v>0.05</v>
      </c>
      <c r="E171" s="247">
        <f t="shared" si="10"/>
        <v>3.2199999999999998</v>
      </c>
      <c r="F171" s="249">
        <f t="shared" si="11"/>
        <v>0.161</v>
      </c>
    </row>
    <row r="172" spans="1:6" x14ac:dyDescent="0.2">
      <c r="A172" s="223">
        <v>35</v>
      </c>
      <c r="B172" s="209">
        <v>0.9</v>
      </c>
      <c r="C172" s="209">
        <v>2.2000000000000002</v>
      </c>
      <c r="D172" s="209">
        <v>0.05</v>
      </c>
      <c r="E172" s="247">
        <f t="shared" si="10"/>
        <v>1.9800000000000002</v>
      </c>
      <c r="F172" s="249">
        <f t="shared" si="11"/>
        <v>9.9000000000000019E-2</v>
      </c>
    </row>
    <row r="173" spans="1:6" x14ac:dyDescent="0.2">
      <c r="A173" s="223">
        <v>36</v>
      </c>
      <c r="B173" s="209">
        <v>0.8</v>
      </c>
      <c r="C173" s="209">
        <v>4.0999999999999996</v>
      </c>
      <c r="D173" s="209">
        <v>0.05</v>
      </c>
      <c r="E173" s="247">
        <f t="shared" si="10"/>
        <v>3.28</v>
      </c>
      <c r="F173" s="249">
        <f t="shared" si="11"/>
        <v>0.16400000000000001</v>
      </c>
    </row>
    <row r="174" spans="1:6" x14ac:dyDescent="0.2">
      <c r="A174" s="223">
        <v>37</v>
      </c>
      <c r="B174" s="209">
        <v>1</v>
      </c>
      <c r="C174" s="209">
        <v>1.4</v>
      </c>
      <c r="D174" s="209">
        <v>0.05</v>
      </c>
      <c r="E174" s="247">
        <f t="shared" si="10"/>
        <v>1.4</v>
      </c>
      <c r="F174" s="249">
        <f t="shared" si="11"/>
        <v>6.9999999999999993E-2</v>
      </c>
    </row>
    <row r="175" spans="1:6" x14ac:dyDescent="0.2">
      <c r="A175" s="223">
        <v>38</v>
      </c>
      <c r="B175" s="209">
        <v>0.7</v>
      </c>
      <c r="C175" s="209">
        <v>0.8</v>
      </c>
      <c r="D175" s="209">
        <v>0.05</v>
      </c>
      <c r="E175" s="247">
        <f t="shared" si="10"/>
        <v>0.55999999999999994</v>
      </c>
      <c r="F175" s="249">
        <f t="shared" si="11"/>
        <v>2.7999999999999997E-2</v>
      </c>
    </row>
    <row r="176" spans="1:6" x14ac:dyDescent="0.2">
      <c r="A176" s="223">
        <v>39</v>
      </c>
      <c r="B176" s="209">
        <v>0.5</v>
      </c>
      <c r="C176" s="209">
        <v>0.7</v>
      </c>
      <c r="D176" s="209">
        <v>0.05</v>
      </c>
      <c r="E176" s="247">
        <f t="shared" ref="E176:E183" si="12">B176*C176</f>
        <v>0.35</v>
      </c>
      <c r="F176" s="249">
        <f t="shared" ref="F176:F183" si="13">D176*E176</f>
        <v>1.7499999999999998E-2</v>
      </c>
    </row>
    <row r="177" spans="1:7" x14ac:dyDescent="0.2">
      <c r="A177" s="223">
        <v>40</v>
      </c>
      <c r="B177" s="209">
        <v>0.69</v>
      </c>
      <c r="C177" s="209">
        <v>0.9</v>
      </c>
      <c r="D177" s="209">
        <v>0.05</v>
      </c>
      <c r="E177" s="247">
        <f t="shared" si="12"/>
        <v>0.621</v>
      </c>
      <c r="F177" s="249">
        <f t="shared" si="13"/>
        <v>3.1050000000000001E-2</v>
      </c>
    </row>
    <row r="178" spans="1:7" x14ac:dyDescent="0.2">
      <c r="A178" s="223">
        <v>41</v>
      </c>
      <c r="B178" s="209">
        <v>0.6</v>
      </c>
      <c r="C178" s="209">
        <v>0.6</v>
      </c>
      <c r="D178" s="209">
        <v>0.05</v>
      </c>
      <c r="E178" s="247">
        <f t="shared" si="12"/>
        <v>0.36</v>
      </c>
      <c r="F178" s="249">
        <f t="shared" si="13"/>
        <v>1.7999999999999999E-2</v>
      </c>
    </row>
    <row r="179" spans="1:7" x14ac:dyDescent="0.2">
      <c r="A179" s="223">
        <v>42</v>
      </c>
      <c r="B179" s="209">
        <v>1.6</v>
      </c>
      <c r="C179" s="209">
        <v>6.2</v>
      </c>
      <c r="D179" s="209">
        <v>0.05</v>
      </c>
      <c r="E179" s="247">
        <f t="shared" si="12"/>
        <v>9.9200000000000017</v>
      </c>
      <c r="F179" s="249">
        <f t="shared" si="13"/>
        <v>0.49600000000000011</v>
      </c>
    </row>
    <row r="180" spans="1:7" x14ac:dyDescent="0.2">
      <c r="A180" s="223">
        <v>43</v>
      </c>
      <c r="B180" s="209">
        <v>0.4</v>
      </c>
      <c r="C180" s="209">
        <v>0.6</v>
      </c>
      <c r="D180" s="209">
        <v>0.05</v>
      </c>
      <c r="E180" s="247">
        <f t="shared" si="12"/>
        <v>0.24</v>
      </c>
      <c r="F180" s="249">
        <f t="shared" si="13"/>
        <v>1.2E-2</v>
      </c>
    </row>
    <row r="181" spans="1:7" x14ac:dyDescent="0.2">
      <c r="A181" s="223">
        <v>44</v>
      </c>
      <c r="B181" s="209">
        <v>1.5</v>
      </c>
      <c r="C181" s="209">
        <v>7</v>
      </c>
      <c r="D181" s="209">
        <v>0.05</v>
      </c>
      <c r="E181" s="247">
        <f t="shared" si="12"/>
        <v>10.5</v>
      </c>
      <c r="F181" s="249">
        <f t="shared" si="13"/>
        <v>0.52500000000000002</v>
      </c>
    </row>
    <row r="182" spans="1:7" x14ac:dyDescent="0.2">
      <c r="A182" s="223">
        <v>45</v>
      </c>
      <c r="B182" s="209">
        <v>0.3</v>
      </c>
      <c r="C182" s="209">
        <v>4</v>
      </c>
      <c r="D182" s="209">
        <v>0.05</v>
      </c>
      <c r="E182" s="247">
        <f t="shared" si="12"/>
        <v>1.2</v>
      </c>
      <c r="F182" s="249">
        <f t="shared" si="13"/>
        <v>0.06</v>
      </c>
    </row>
    <row r="183" spans="1:7" x14ac:dyDescent="0.2">
      <c r="A183" s="223">
        <v>46</v>
      </c>
      <c r="B183" s="209">
        <v>0.4</v>
      </c>
      <c r="C183" s="209">
        <v>8</v>
      </c>
      <c r="D183" s="209">
        <v>0.05</v>
      </c>
      <c r="E183" s="247">
        <f t="shared" si="12"/>
        <v>3.2</v>
      </c>
      <c r="F183" s="249">
        <f t="shared" si="13"/>
        <v>0.16000000000000003</v>
      </c>
    </row>
    <row r="184" spans="1:7" ht="13.5" thickBot="1" x14ac:dyDescent="0.25">
      <c r="A184" s="230"/>
      <c r="B184" s="231"/>
      <c r="C184" s="231"/>
      <c r="D184" s="232"/>
      <c r="E184" s="233">
        <f>SUM(E138:E183)</f>
        <v>164.98099999999999</v>
      </c>
      <c r="F184" s="234">
        <f>SUM(F138:F183)</f>
        <v>8.2490499999999987</v>
      </c>
    </row>
    <row r="185" spans="1:7" x14ac:dyDescent="0.2">
      <c r="A185" s="144"/>
      <c r="B185" s="144"/>
      <c r="C185" s="144"/>
      <c r="D185" s="144"/>
      <c r="E185" s="144"/>
      <c r="F185" s="144"/>
      <c r="G185" s="144"/>
    </row>
    <row r="186" spans="1:7" x14ac:dyDescent="0.2">
      <c r="A186" s="144"/>
      <c r="B186" s="144"/>
      <c r="C186" s="144"/>
      <c r="D186" s="144"/>
      <c r="E186" s="144"/>
      <c r="F186" s="144"/>
      <c r="G186" s="144"/>
    </row>
    <row r="187" spans="1:7" x14ac:dyDescent="0.2">
      <c r="A187" s="384" t="s">
        <v>175</v>
      </c>
      <c r="B187" s="382"/>
      <c r="C187" s="382"/>
      <c r="D187" s="382"/>
      <c r="E187" s="382"/>
      <c r="F187" s="383"/>
    </row>
    <row r="188" spans="1:7" s="235" customFormat="1" x14ac:dyDescent="0.2">
      <c r="A188" s="223" t="s">
        <v>163</v>
      </c>
      <c r="B188" s="209" t="s">
        <v>168</v>
      </c>
      <c r="C188" s="209" t="s">
        <v>306</v>
      </c>
      <c r="D188" s="209" t="s">
        <v>165</v>
      </c>
      <c r="E188" s="209" t="s">
        <v>166</v>
      </c>
      <c r="F188" s="222" t="s">
        <v>167</v>
      </c>
    </row>
    <row r="189" spans="1:7" x14ac:dyDescent="0.2">
      <c r="A189" s="223">
        <v>1</v>
      </c>
      <c r="B189" s="210">
        <v>0.6</v>
      </c>
      <c r="C189" s="210">
        <v>5</v>
      </c>
      <c r="D189" s="209">
        <v>0.05</v>
      </c>
      <c r="E189" s="247">
        <f>B189*C189</f>
        <v>3</v>
      </c>
      <c r="F189" s="248">
        <f>D189*E189</f>
        <v>0.15000000000000002</v>
      </c>
    </row>
    <row r="190" spans="1:7" x14ac:dyDescent="0.2">
      <c r="A190" s="223">
        <v>2</v>
      </c>
      <c r="B190" s="210">
        <v>0.4</v>
      </c>
      <c r="C190" s="210">
        <v>0.5</v>
      </c>
      <c r="D190" s="209">
        <v>0.05</v>
      </c>
      <c r="E190" s="247">
        <f>B190*C190</f>
        <v>0.2</v>
      </c>
      <c r="F190" s="248">
        <f>D190*E190</f>
        <v>1.0000000000000002E-2</v>
      </c>
    </row>
    <row r="191" spans="1:7" x14ac:dyDescent="0.2">
      <c r="A191" s="223">
        <v>3</v>
      </c>
      <c r="B191" s="210">
        <v>0.4</v>
      </c>
      <c r="C191" s="210">
        <v>0.5</v>
      </c>
      <c r="D191" s="209">
        <v>0.05</v>
      </c>
      <c r="E191" s="247">
        <f>B191*C191</f>
        <v>0.2</v>
      </c>
      <c r="F191" s="248">
        <f>D191*E191</f>
        <v>1.0000000000000002E-2</v>
      </c>
    </row>
    <row r="192" spans="1:7" x14ac:dyDescent="0.2">
      <c r="A192" s="223">
        <v>4</v>
      </c>
      <c r="B192" s="210">
        <v>0.2</v>
      </c>
      <c r="C192" s="210">
        <v>2</v>
      </c>
      <c r="D192" s="209">
        <v>0.05</v>
      </c>
      <c r="E192" s="247">
        <f>B192*C192</f>
        <v>0.4</v>
      </c>
      <c r="F192" s="248">
        <f>D192*E192</f>
        <v>2.0000000000000004E-2</v>
      </c>
    </row>
    <row r="193" spans="1:7" x14ac:dyDescent="0.2">
      <c r="A193" s="223">
        <v>5</v>
      </c>
      <c r="B193" s="210">
        <v>0.3</v>
      </c>
      <c r="C193" s="210">
        <v>10</v>
      </c>
      <c r="D193" s="209">
        <v>0.05</v>
      </c>
      <c r="E193" s="247">
        <f>B193*C193</f>
        <v>3</v>
      </c>
      <c r="F193" s="248">
        <f>D193*E193</f>
        <v>0.15000000000000002</v>
      </c>
    </row>
    <row r="194" spans="1:7" ht="13.5" thickBot="1" x14ac:dyDescent="0.25">
      <c r="A194" s="220"/>
      <c r="B194" s="221"/>
      <c r="C194" s="221"/>
      <c r="D194" s="221"/>
      <c r="E194" s="233">
        <f>SUM(E189:E193)</f>
        <v>6.8000000000000007</v>
      </c>
      <c r="F194" s="234">
        <f>SUM(F189:F193)</f>
        <v>0.34000000000000008</v>
      </c>
    </row>
    <row r="195" spans="1:7" x14ac:dyDescent="0.2">
      <c r="A195" s="144"/>
      <c r="B195" s="144"/>
      <c r="C195" s="144"/>
      <c r="D195" s="144"/>
      <c r="E195" s="227"/>
      <c r="F195" s="227"/>
    </row>
    <row r="196" spans="1:7" ht="13.5" thickBot="1" x14ac:dyDescent="0.25">
      <c r="A196" s="144"/>
      <c r="B196" s="144"/>
      <c r="C196" s="144"/>
      <c r="D196" s="144"/>
      <c r="E196" s="227"/>
      <c r="F196" s="227"/>
      <c r="G196" s="144"/>
    </row>
    <row r="197" spans="1:7" x14ac:dyDescent="0.2">
      <c r="A197" s="374" t="s">
        <v>176</v>
      </c>
      <c r="B197" s="375"/>
      <c r="C197" s="375"/>
      <c r="D197" s="375"/>
      <c r="E197" s="375"/>
      <c r="F197" s="376"/>
    </row>
    <row r="198" spans="1:7" s="235" customFormat="1" x14ac:dyDescent="0.2">
      <c r="A198" s="223" t="s">
        <v>163</v>
      </c>
      <c r="B198" s="209" t="s">
        <v>168</v>
      </c>
      <c r="C198" s="209" t="s">
        <v>306</v>
      </c>
      <c r="D198" s="209" t="s">
        <v>165</v>
      </c>
      <c r="E198" s="209" t="s">
        <v>166</v>
      </c>
      <c r="F198" s="222" t="s">
        <v>167</v>
      </c>
    </row>
    <row r="199" spans="1:7" x14ac:dyDescent="0.2">
      <c r="A199" s="223">
        <v>1</v>
      </c>
      <c r="B199" s="210">
        <v>0.4</v>
      </c>
      <c r="C199" s="210">
        <v>0.4</v>
      </c>
      <c r="D199" s="209">
        <v>0.05</v>
      </c>
      <c r="E199" s="247">
        <f>B199*C199</f>
        <v>0.16000000000000003</v>
      </c>
      <c r="F199" s="248">
        <f>D199*E199</f>
        <v>8.0000000000000019E-3</v>
      </c>
    </row>
    <row r="200" spans="1:7" x14ac:dyDescent="0.2">
      <c r="A200" s="223">
        <v>2</v>
      </c>
      <c r="B200" s="210">
        <v>1.8</v>
      </c>
      <c r="C200" s="210">
        <v>3.4</v>
      </c>
      <c r="D200" s="209">
        <v>0.05</v>
      </c>
      <c r="E200" s="247">
        <f t="shared" ref="E200:E263" si="14">B200*C200</f>
        <v>6.12</v>
      </c>
      <c r="F200" s="248">
        <f t="shared" ref="F200:F263" si="15">D200*E200</f>
        <v>0.30600000000000005</v>
      </c>
    </row>
    <row r="201" spans="1:7" x14ac:dyDescent="0.2">
      <c r="A201" s="223">
        <v>3</v>
      </c>
      <c r="B201" s="210">
        <v>0.3</v>
      </c>
      <c r="C201" s="210">
        <v>0.3</v>
      </c>
      <c r="D201" s="209">
        <v>0.05</v>
      </c>
      <c r="E201" s="247">
        <f t="shared" si="14"/>
        <v>0.09</v>
      </c>
      <c r="F201" s="248">
        <f t="shared" si="15"/>
        <v>4.4999999999999997E-3</v>
      </c>
    </row>
    <row r="202" spans="1:7" x14ac:dyDescent="0.2">
      <c r="A202" s="223">
        <v>4</v>
      </c>
      <c r="B202" s="210">
        <v>1</v>
      </c>
      <c r="C202" s="210">
        <v>6.9</v>
      </c>
      <c r="D202" s="209">
        <v>0.05</v>
      </c>
      <c r="E202" s="247">
        <f t="shared" si="14"/>
        <v>6.9</v>
      </c>
      <c r="F202" s="248">
        <f t="shared" si="15"/>
        <v>0.34500000000000003</v>
      </c>
    </row>
    <row r="203" spans="1:7" x14ac:dyDescent="0.2">
      <c r="A203" s="223">
        <v>5</v>
      </c>
      <c r="B203" s="210">
        <v>0.5</v>
      </c>
      <c r="C203" s="210">
        <v>0.6</v>
      </c>
      <c r="D203" s="209">
        <v>0.05</v>
      </c>
      <c r="E203" s="247">
        <f t="shared" si="14"/>
        <v>0.3</v>
      </c>
      <c r="F203" s="248">
        <f t="shared" si="15"/>
        <v>1.4999999999999999E-2</v>
      </c>
    </row>
    <row r="204" spans="1:7" x14ac:dyDescent="0.2">
      <c r="A204" s="223">
        <v>6</v>
      </c>
      <c r="B204" s="210">
        <v>0.3</v>
      </c>
      <c r="C204" s="210">
        <v>0.3</v>
      </c>
      <c r="D204" s="209">
        <v>0.05</v>
      </c>
      <c r="E204" s="247">
        <f t="shared" si="14"/>
        <v>0.09</v>
      </c>
      <c r="F204" s="248">
        <f t="shared" si="15"/>
        <v>4.4999999999999997E-3</v>
      </c>
    </row>
    <row r="205" spans="1:7" x14ac:dyDescent="0.2">
      <c r="A205" s="223">
        <v>7</v>
      </c>
      <c r="B205" s="210">
        <v>0.4</v>
      </c>
      <c r="C205" s="210">
        <v>19</v>
      </c>
      <c r="D205" s="209">
        <v>0.05</v>
      </c>
      <c r="E205" s="247">
        <f t="shared" si="14"/>
        <v>7.6000000000000005</v>
      </c>
      <c r="F205" s="248">
        <f t="shared" si="15"/>
        <v>0.38000000000000006</v>
      </c>
    </row>
    <row r="206" spans="1:7" x14ac:dyDescent="0.2">
      <c r="A206" s="223">
        <v>8</v>
      </c>
      <c r="B206" s="210">
        <v>0.3</v>
      </c>
      <c r="C206" s="210">
        <v>13</v>
      </c>
      <c r="D206" s="209">
        <v>0.05</v>
      </c>
      <c r="E206" s="247">
        <f t="shared" si="14"/>
        <v>3.9</v>
      </c>
      <c r="F206" s="248">
        <f t="shared" si="15"/>
        <v>0.19500000000000001</v>
      </c>
    </row>
    <row r="207" spans="1:7" x14ac:dyDescent="0.2">
      <c r="A207" s="223">
        <v>9</v>
      </c>
      <c r="B207" s="210">
        <v>2</v>
      </c>
      <c r="C207" s="210">
        <v>11</v>
      </c>
      <c r="D207" s="209">
        <v>0.05</v>
      </c>
      <c r="E207" s="247">
        <f t="shared" si="14"/>
        <v>22</v>
      </c>
      <c r="F207" s="248">
        <f t="shared" si="15"/>
        <v>1.1000000000000001</v>
      </c>
    </row>
    <row r="208" spans="1:7" x14ac:dyDescent="0.2">
      <c r="A208" s="223">
        <v>10</v>
      </c>
      <c r="B208" s="210">
        <v>0.6</v>
      </c>
      <c r="C208" s="210">
        <v>10.5</v>
      </c>
      <c r="D208" s="209">
        <v>0.05</v>
      </c>
      <c r="E208" s="247">
        <f t="shared" si="14"/>
        <v>6.3</v>
      </c>
      <c r="F208" s="248">
        <f t="shared" si="15"/>
        <v>0.315</v>
      </c>
    </row>
    <row r="209" spans="1:6" x14ac:dyDescent="0.2">
      <c r="A209" s="223">
        <v>11</v>
      </c>
      <c r="B209" s="210">
        <v>2.6</v>
      </c>
      <c r="C209" s="210">
        <v>19.399999999999999</v>
      </c>
      <c r="D209" s="209">
        <v>0.05</v>
      </c>
      <c r="E209" s="247">
        <f t="shared" si="14"/>
        <v>50.44</v>
      </c>
      <c r="F209" s="248">
        <f t="shared" si="15"/>
        <v>2.5220000000000002</v>
      </c>
    </row>
    <row r="210" spans="1:6" x14ac:dyDescent="0.2">
      <c r="A210" s="223">
        <v>12</v>
      </c>
      <c r="B210" s="210">
        <v>0.6</v>
      </c>
      <c r="C210" s="210">
        <v>1</v>
      </c>
      <c r="D210" s="209">
        <v>0.05</v>
      </c>
      <c r="E210" s="247">
        <f t="shared" si="14"/>
        <v>0.6</v>
      </c>
      <c r="F210" s="248">
        <f t="shared" si="15"/>
        <v>0.03</v>
      </c>
    </row>
    <row r="211" spans="1:6" x14ac:dyDescent="0.2">
      <c r="A211" s="223">
        <v>13</v>
      </c>
      <c r="B211" s="210">
        <v>0.4</v>
      </c>
      <c r="C211" s="210">
        <v>0.8</v>
      </c>
      <c r="D211" s="209">
        <v>0.05</v>
      </c>
      <c r="E211" s="247">
        <f t="shared" si="14"/>
        <v>0.32000000000000006</v>
      </c>
      <c r="F211" s="248">
        <f t="shared" si="15"/>
        <v>1.6000000000000004E-2</v>
      </c>
    </row>
    <row r="212" spans="1:6" x14ac:dyDescent="0.2">
      <c r="A212" s="223">
        <v>14</v>
      </c>
      <c r="B212" s="210">
        <v>1.1000000000000001</v>
      </c>
      <c r="C212" s="210">
        <v>5.5</v>
      </c>
      <c r="D212" s="209">
        <v>0.05</v>
      </c>
      <c r="E212" s="247">
        <f t="shared" si="14"/>
        <v>6.0500000000000007</v>
      </c>
      <c r="F212" s="248">
        <f t="shared" si="15"/>
        <v>0.30250000000000005</v>
      </c>
    </row>
    <row r="213" spans="1:6" x14ac:dyDescent="0.2">
      <c r="A213" s="223">
        <v>15</v>
      </c>
      <c r="B213" s="210">
        <v>0.3</v>
      </c>
      <c r="C213" s="210">
        <v>1.2</v>
      </c>
      <c r="D213" s="209">
        <v>0.05</v>
      </c>
      <c r="E213" s="247">
        <f t="shared" si="14"/>
        <v>0.36</v>
      </c>
      <c r="F213" s="248">
        <f t="shared" si="15"/>
        <v>1.7999999999999999E-2</v>
      </c>
    </row>
    <row r="214" spans="1:6" x14ac:dyDescent="0.2">
      <c r="A214" s="223">
        <v>16</v>
      </c>
      <c r="B214" s="210">
        <v>0.7</v>
      </c>
      <c r="C214" s="210">
        <v>2.2000000000000002</v>
      </c>
      <c r="D214" s="209">
        <v>0.05</v>
      </c>
      <c r="E214" s="247">
        <f t="shared" si="14"/>
        <v>1.54</v>
      </c>
      <c r="F214" s="248">
        <f t="shared" si="15"/>
        <v>7.7000000000000013E-2</v>
      </c>
    </row>
    <row r="215" spans="1:6" x14ac:dyDescent="0.2">
      <c r="A215" s="223">
        <v>17</v>
      </c>
      <c r="B215" s="210">
        <v>0.3</v>
      </c>
      <c r="C215" s="210">
        <v>11</v>
      </c>
      <c r="D215" s="209">
        <v>0.05</v>
      </c>
      <c r="E215" s="247">
        <f t="shared" si="14"/>
        <v>3.3</v>
      </c>
      <c r="F215" s="248">
        <f t="shared" si="15"/>
        <v>0.16500000000000001</v>
      </c>
    </row>
    <row r="216" spans="1:6" x14ac:dyDescent="0.2">
      <c r="A216" s="223">
        <v>18</v>
      </c>
      <c r="B216" s="210">
        <v>0.6</v>
      </c>
      <c r="C216" s="210">
        <v>2.4</v>
      </c>
      <c r="D216" s="209">
        <v>0.05</v>
      </c>
      <c r="E216" s="247">
        <f t="shared" si="14"/>
        <v>1.44</v>
      </c>
      <c r="F216" s="248">
        <f t="shared" si="15"/>
        <v>7.1999999999999995E-2</v>
      </c>
    </row>
    <row r="217" spans="1:6" x14ac:dyDescent="0.2">
      <c r="A217" s="223">
        <v>19</v>
      </c>
      <c r="B217" s="210">
        <v>0.4</v>
      </c>
      <c r="C217" s="210">
        <v>2</v>
      </c>
      <c r="D217" s="209">
        <v>0.05</v>
      </c>
      <c r="E217" s="247">
        <f t="shared" si="14"/>
        <v>0.8</v>
      </c>
      <c r="F217" s="248">
        <f t="shared" si="15"/>
        <v>4.0000000000000008E-2</v>
      </c>
    </row>
    <row r="218" spans="1:6" x14ac:dyDescent="0.2">
      <c r="A218" s="223">
        <v>20</v>
      </c>
      <c r="B218" s="210">
        <v>0.3</v>
      </c>
      <c r="C218" s="210">
        <v>0.4</v>
      </c>
      <c r="D218" s="209">
        <v>0.05</v>
      </c>
      <c r="E218" s="247">
        <f t="shared" si="14"/>
        <v>0.12</v>
      </c>
      <c r="F218" s="248">
        <f t="shared" si="15"/>
        <v>6.0000000000000001E-3</v>
      </c>
    </row>
    <row r="219" spans="1:6" x14ac:dyDescent="0.2">
      <c r="A219" s="223">
        <v>21</v>
      </c>
      <c r="B219" s="210">
        <v>0.8</v>
      </c>
      <c r="C219" s="210">
        <v>1.5</v>
      </c>
      <c r="D219" s="209">
        <v>0.05</v>
      </c>
      <c r="E219" s="247">
        <f t="shared" si="14"/>
        <v>1.2000000000000002</v>
      </c>
      <c r="F219" s="248">
        <f t="shared" si="15"/>
        <v>6.0000000000000012E-2</v>
      </c>
    </row>
    <row r="220" spans="1:6" x14ac:dyDescent="0.2">
      <c r="A220" s="223">
        <v>22</v>
      </c>
      <c r="B220" s="210">
        <v>0.3</v>
      </c>
      <c r="C220" s="210">
        <v>0.5</v>
      </c>
      <c r="D220" s="209">
        <v>0.05</v>
      </c>
      <c r="E220" s="247">
        <f t="shared" si="14"/>
        <v>0.15</v>
      </c>
      <c r="F220" s="248">
        <f t="shared" si="15"/>
        <v>7.4999999999999997E-3</v>
      </c>
    </row>
    <row r="221" spans="1:6" x14ac:dyDescent="0.2">
      <c r="A221" s="223">
        <v>23</v>
      </c>
      <c r="B221" s="210">
        <v>1</v>
      </c>
      <c r="C221" s="210">
        <v>2.5</v>
      </c>
      <c r="D221" s="209">
        <v>0.05</v>
      </c>
      <c r="E221" s="247">
        <f t="shared" si="14"/>
        <v>2.5</v>
      </c>
      <c r="F221" s="248">
        <f t="shared" si="15"/>
        <v>0.125</v>
      </c>
    </row>
    <row r="222" spans="1:6" x14ac:dyDescent="0.2">
      <c r="A222" s="223">
        <v>24</v>
      </c>
      <c r="B222" s="210">
        <v>1</v>
      </c>
      <c r="C222" s="210">
        <v>1.7</v>
      </c>
      <c r="D222" s="209">
        <v>0.05</v>
      </c>
      <c r="E222" s="247">
        <f t="shared" si="14"/>
        <v>1.7</v>
      </c>
      <c r="F222" s="248">
        <f t="shared" si="15"/>
        <v>8.5000000000000006E-2</v>
      </c>
    </row>
    <row r="223" spans="1:6" x14ac:dyDescent="0.2">
      <c r="A223" s="223">
        <v>25</v>
      </c>
      <c r="B223" s="210">
        <v>1.4</v>
      </c>
      <c r="C223" s="210">
        <v>1.9</v>
      </c>
      <c r="D223" s="209">
        <v>0.05</v>
      </c>
      <c r="E223" s="247">
        <f t="shared" si="14"/>
        <v>2.6599999999999997</v>
      </c>
      <c r="F223" s="248">
        <f t="shared" si="15"/>
        <v>0.13299999999999998</v>
      </c>
    </row>
    <row r="224" spans="1:6" x14ac:dyDescent="0.2">
      <c r="A224" s="223">
        <v>26</v>
      </c>
      <c r="B224" s="210">
        <v>0.5</v>
      </c>
      <c r="C224" s="210">
        <v>0.5</v>
      </c>
      <c r="D224" s="209">
        <v>0.05</v>
      </c>
      <c r="E224" s="247">
        <f t="shared" si="14"/>
        <v>0.25</v>
      </c>
      <c r="F224" s="248">
        <f t="shared" si="15"/>
        <v>1.2500000000000001E-2</v>
      </c>
    </row>
    <row r="225" spans="1:6" x14ac:dyDescent="0.2">
      <c r="A225" s="223">
        <v>27</v>
      </c>
      <c r="B225" s="210">
        <v>1</v>
      </c>
      <c r="C225" s="210">
        <v>1.3</v>
      </c>
      <c r="D225" s="209">
        <v>0.05</v>
      </c>
      <c r="E225" s="247">
        <f t="shared" si="14"/>
        <v>1.3</v>
      </c>
      <c r="F225" s="248">
        <f t="shared" si="15"/>
        <v>6.5000000000000002E-2</v>
      </c>
    </row>
    <row r="226" spans="1:6" x14ac:dyDescent="0.2">
      <c r="A226" s="223">
        <v>28</v>
      </c>
      <c r="B226" s="210">
        <v>0.5</v>
      </c>
      <c r="C226" s="210">
        <v>0.5</v>
      </c>
      <c r="D226" s="209">
        <v>0.05</v>
      </c>
      <c r="E226" s="247">
        <f t="shared" si="14"/>
        <v>0.25</v>
      </c>
      <c r="F226" s="248">
        <f t="shared" si="15"/>
        <v>1.2500000000000001E-2</v>
      </c>
    </row>
    <row r="227" spans="1:6" x14ac:dyDescent="0.2">
      <c r="A227" s="223">
        <v>29</v>
      </c>
      <c r="B227" s="210">
        <v>0.5</v>
      </c>
      <c r="C227" s="210">
        <v>1.7</v>
      </c>
      <c r="D227" s="209">
        <v>0.05</v>
      </c>
      <c r="E227" s="247">
        <f t="shared" si="14"/>
        <v>0.85</v>
      </c>
      <c r="F227" s="248">
        <f t="shared" si="15"/>
        <v>4.2500000000000003E-2</v>
      </c>
    </row>
    <row r="228" spans="1:6" x14ac:dyDescent="0.2">
      <c r="A228" s="223">
        <v>30</v>
      </c>
      <c r="B228" s="210">
        <v>0.5</v>
      </c>
      <c r="C228" s="210">
        <v>0.7</v>
      </c>
      <c r="D228" s="209">
        <v>0.05</v>
      </c>
      <c r="E228" s="247">
        <f t="shared" si="14"/>
        <v>0.35</v>
      </c>
      <c r="F228" s="248">
        <f t="shared" si="15"/>
        <v>1.7499999999999998E-2</v>
      </c>
    </row>
    <row r="229" spans="1:6" x14ac:dyDescent="0.2">
      <c r="A229" s="223">
        <v>31</v>
      </c>
      <c r="B229" s="210">
        <v>1.4</v>
      </c>
      <c r="C229" s="210">
        <v>1.8</v>
      </c>
      <c r="D229" s="209">
        <v>0.05</v>
      </c>
      <c r="E229" s="247">
        <f t="shared" si="14"/>
        <v>2.52</v>
      </c>
      <c r="F229" s="248">
        <f t="shared" si="15"/>
        <v>0.126</v>
      </c>
    </row>
    <row r="230" spans="1:6" x14ac:dyDescent="0.2">
      <c r="A230" s="223">
        <v>32</v>
      </c>
      <c r="B230" s="210">
        <v>1.5</v>
      </c>
      <c r="C230" s="210">
        <v>4</v>
      </c>
      <c r="D230" s="209">
        <v>0.05</v>
      </c>
      <c r="E230" s="247">
        <f t="shared" si="14"/>
        <v>6</v>
      </c>
      <c r="F230" s="248">
        <f t="shared" si="15"/>
        <v>0.30000000000000004</v>
      </c>
    </row>
    <row r="231" spans="1:6" x14ac:dyDescent="0.2">
      <c r="A231" s="223">
        <v>33</v>
      </c>
      <c r="B231" s="210">
        <v>0.6</v>
      </c>
      <c r="C231" s="210">
        <v>0.7</v>
      </c>
      <c r="D231" s="209">
        <v>0.05</v>
      </c>
      <c r="E231" s="247">
        <f t="shared" si="14"/>
        <v>0.42</v>
      </c>
      <c r="F231" s="248">
        <f t="shared" si="15"/>
        <v>2.1000000000000001E-2</v>
      </c>
    </row>
    <row r="232" spans="1:6" x14ac:dyDescent="0.2">
      <c r="A232" s="223">
        <v>34</v>
      </c>
      <c r="B232" s="210">
        <v>0.3</v>
      </c>
      <c r="C232" s="210">
        <v>1</v>
      </c>
      <c r="D232" s="209">
        <v>0.05</v>
      </c>
      <c r="E232" s="247">
        <f t="shared" si="14"/>
        <v>0.3</v>
      </c>
      <c r="F232" s="248">
        <f t="shared" si="15"/>
        <v>1.4999999999999999E-2</v>
      </c>
    </row>
    <row r="233" spans="1:6" x14ac:dyDescent="0.2">
      <c r="A233" s="223">
        <v>35</v>
      </c>
      <c r="B233" s="210">
        <v>0.3</v>
      </c>
      <c r="C233" s="210">
        <v>0.4</v>
      </c>
      <c r="D233" s="209">
        <v>0.05</v>
      </c>
      <c r="E233" s="247">
        <f t="shared" si="14"/>
        <v>0.12</v>
      </c>
      <c r="F233" s="248">
        <f t="shared" si="15"/>
        <v>6.0000000000000001E-3</v>
      </c>
    </row>
    <row r="234" spans="1:6" x14ac:dyDescent="0.2">
      <c r="A234" s="223">
        <v>36</v>
      </c>
      <c r="B234" s="210">
        <v>0.4</v>
      </c>
      <c r="C234" s="210">
        <v>0.9</v>
      </c>
      <c r="D234" s="209">
        <v>0.05</v>
      </c>
      <c r="E234" s="247">
        <f t="shared" si="14"/>
        <v>0.36000000000000004</v>
      </c>
      <c r="F234" s="248">
        <f t="shared" si="15"/>
        <v>1.8000000000000002E-2</v>
      </c>
    </row>
    <row r="235" spans="1:6" x14ac:dyDescent="0.2">
      <c r="A235" s="223">
        <v>37</v>
      </c>
      <c r="B235" s="210">
        <v>0.3</v>
      </c>
      <c r="C235" s="210">
        <v>0.4</v>
      </c>
      <c r="D235" s="209">
        <v>0.05</v>
      </c>
      <c r="E235" s="247">
        <f t="shared" si="14"/>
        <v>0.12</v>
      </c>
      <c r="F235" s="248">
        <f t="shared" si="15"/>
        <v>6.0000000000000001E-3</v>
      </c>
    </row>
    <row r="236" spans="1:6" x14ac:dyDescent="0.2">
      <c r="A236" s="223">
        <v>38</v>
      </c>
      <c r="B236" s="210">
        <v>0.5</v>
      </c>
      <c r="C236" s="210">
        <v>4</v>
      </c>
      <c r="D236" s="209">
        <v>0.05</v>
      </c>
      <c r="E236" s="247">
        <f t="shared" si="14"/>
        <v>2</v>
      </c>
      <c r="F236" s="248">
        <f t="shared" si="15"/>
        <v>0.1</v>
      </c>
    </row>
    <row r="237" spans="1:6" x14ac:dyDescent="0.2">
      <c r="A237" s="223">
        <v>39</v>
      </c>
      <c r="B237" s="210">
        <v>0.5</v>
      </c>
      <c r="C237" s="210">
        <v>1.3</v>
      </c>
      <c r="D237" s="209">
        <v>0.05</v>
      </c>
      <c r="E237" s="247">
        <f t="shared" si="14"/>
        <v>0.65</v>
      </c>
      <c r="F237" s="248">
        <f t="shared" si="15"/>
        <v>3.2500000000000001E-2</v>
      </c>
    </row>
    <row r="238" spans="1:6" x14ac:dyDescent="0.2">
      <c r="A238" s="223">
        <v>40</v>
      </c>
      <c r="B238" s="210">
        <v>0.3</v>
      </c>
      <c r="C238" s="210">
        <v>0.3</v>
      </c>
      <c r="D238" s="209">
        <v>0.05</v>
      </c>
      <c r="E238" s="247">
        <f t="shared" si="14"/>
        <v>0.09</v>
      </c>
      <c r="F238" s="248">
        <f t="shared" si="15"/>
        <v>4.4999999999999997E-3</v>
      </c>
    </row>
    <row r="239" spans="1:6" x14ac:dyDescent="0.2">
      <c r="A239" s="223">
        <v>41</v>
      </c>
      <c r="B239" s="210">
        <v>8</v>
      </c>
      <c r="C239" s="210">
        <v>10</v>
      </c>
      <c r="D239" s="209">
        <v>0.05</v>
      </c>
      <c r="E239" s="247">
        <f t="shared" si="14"/>
        <v>80</v>
      </c>
      <c r="F239" s="248">
        <f t="shared" si="15"/>
        <v>4</v>
      </c>
    </row>
    <row r="240" spans="1:6" x14ac:dyDescent="0.2">
      <c r="A240" s="223">
        <v>42</v>
      </c>
      <c r="B240" s="210">
        <v>0.4</v>
      </c>
      <c r="C240" s="210">
        <v>1.3</v>
      </c>
      <c r="D240" s="209">
        <v>0.05</v>
      </c>
      <c r="E240" s="247">
        <f t="shared" si="14"/>
        <v>0.52</v>
      </c>
      <c r="F240" s="248">
        <f t="shared" si="15"/>
        <v>2.6000000000000002E-2</v>
      </c>
    </row>
    <row r="241" spans="1:6" x14ac:dyDescent="0.2">
      <c r="A241" s="223">
        <v>43</v>
      </c>
      <c r="B241" s="210">
        <v>1.2</v>
      </c>
      <c r="C241" s="210">
        <v>1.9</v>
      </c>
      <c r="D241" s="209">
        <v>0.05</v>
      </c>
      <c r="E241" s="247">
        <f t="shared" si="14"/>
        <v>2.2799999999999998</v>
      </c>
      <c r="F241" s="248">
        <f t="shared" si="15"/>
        <v>0.11399999999999999</v>
      </c>
    </row>
    <row r="242" spans="1:6" x14ac:dyDescent="0.2">
      <c r="A242" s="223">
        <v>44</v>
      </c>
      <c r="B242" s="210">
        <v>1</v>
      </c>
      <c r="C242" s="210">
        <v>3</v>
      </c>
      <c r="D242" s="209">
        <v>0.05</v>
      </c>
      <c r="E242" s="247">
        <f t="shared" si="14"/>
        <v>3</v>
      </c>
      <c r="F242" s="248">
        <f t="shared" si="15"/>
        <v>0.15000000000000002</v>
      </c>
    </row>
    <row r="243" spans="1:6" x14ac:dyDescent="0.2">
      <c r="A243" s="223">
        <v>45</v>
      </c>
      <c r="B243" s="210">
        <v>0.4</v>
      </c>
      <c r="C243" s="210">
        <v>0.6</v>
      </c>
      <c r="D243" s="209">
        <v>0.05</v>
      </c>
      <c r="E243" s="247">
        <f t="shared" si="14"/>
        <v>0.24</v>
      </c>
      <c r="F243" s="248">
        <f t="shared" si="15"/>
        <v>1.2E-2</v>
      </c>
    </row>
    <row r="244" spans="1:6" x14ac:dyDescent="0.2">
      <c r="A244" s="223">
        <v>46</v>
      </c>
      <c r="B244" s="210">
        <v>0.9</v>
      </c>
      <c r="C244" s="210">
        <v>1.4</v>
      </c>
      <c r="D244" s="209">
        <v>0.05</v>
      </c>
      <c r="E244" s="247">
        <f t="shared" si="14"/>
        <v>1.26</v>
      </c>
      <c r="F244" s="248">
        <f t="shared" si="15"/>
        <v>6.3E-2</v>
      </c>
    </row>
    <row r="245" spans="1:6" x14ac:dyDescent="0.2">
      <c r="A245" s="223">
        <v>47</v>
      </c>
      <c r="B245" s="210">
        <v>0.3</v>
      </c>
      <c r="C245" s="210">
        <v>0.5</v>
      </c>
      <c r="D245" s="209">
        <v>0.05</v>
      </c>
      <c r="E245" s="247">
        <f t="shared" si="14"/>
        <v>0.15</v>
      </c>
      <c r="F245" s="248">
        <f t="shared" si="15"/>
        <v>7.4999999999999997E-3</v>
      </c>
    </row>
    <row r="246" spans="1:6" x14ac:dyDescent="0.2">
      <c r="A246" s="223">
        <v>48</v>
      </c>
      <c r="B246" s="210">
        <v>0.4</v>
      </c>
      <c r="C246" s="210">
        <v>0.4</v>
      </c>
      <c r="D246" s="209">
        <v>0.05</v>
      </c>
      <c r="E246" s="247">
        <f t="shared" si="14"/>
        <v>0.16000000000000003</v>
      </c>
      <c r="F246" s="248">
        <f t="shared" si="15"/>
        <v>8.0000000000000019E-3</v>
      </c>
    </row>
    <row r="247" spans="1:6" x14ac:dyDescent="0.2">
      <c r="A247" s="223">
        <v>49</v>
      </c>
      <c r="B247" s="210">
        <v>0.3</v>
      </c>
      <c r="C247" s="210">
        <v>0.5</v>
      </c>
      <c r="D247" s="209">
        <v>0.05</v>
      </c>
      <c r="E247" s="247">
        <f t="shared" si="14"/>
        <v>0.15</v>
      </c>
      <c r="F247" s="248">
        <f t="shared" si="15"/>
        <v>7.4999999999999997E-3</v>
      </c>
    </row>
    <row r="248" spans="1:6" x14ac:dyDescent="0.2">
      <c r="A248" s="223">
        <v>50</v>
      </c>
      <c r="B248" s="210">
        <v>0.3</v>
      </c>
      <c r="C248" s="210">
        <v>2</v>
      </c>
      <c r="D248" s="209">
        <v>0.05</v>
      </c>
      <c r="E248" s="247">
        <f t="shared" si="14"/>
        <v>0.6</v>
      </c>
      <c r="F248" s="248">
        <f t="shared" si="15"/>
        <v>0.03</v>
      </c>
    </row>
    <row r="249" spans="1:6" x14ac:dyDescent="0.2">
      <c r="A249" s="223">
        <v>51</v>
      </c>
      <c r="B249" s="210">
        <v>0.6</v>
      </c>
      <c r="C249" s="210">
        <v>0.7</v>
      </c>
      <c r="D249" s="209">
        <v>0.05</v>
      </c>
      <c r="E249" s="247">
        <f t="shared" si="14"/>
        <v>0.42</v>
      </c>
      <c r="F249" s="248">
        <f t="shared" si="15"/>
        <v>2.1000000000000001E-2</v>
      </c>
    </row>
    <row r="250" spans="1:6" x14ac:dyDescent="0.2">
      <c r="A250" s="223">
        <v>52</v>
      </c>
      <c r="B250" s="210">
        <v>0.4</v>
      </c>
      <c r="C250" s="210">
        <v>2</v>
      </c>
      <c r="D250" s="209">
        <v>0.05</v>
      </c>
      <c r="E250" s="247">
        <f t="shared" si="14"/>
        <v>0.8</v>
      </c>
      <c r="F250" s="248">
        <f t="shared" si="15"/>
        <v>4.0000000000000008E-2</v>
      </c>
    </row>
    <row r="251" spans="1:6" x14ac:dyDescent="0.2">
      <c r="A251" s="223">
        <v>53</v>
      </c>
      <c r="B251" s="210">
        <v>10</v>
      </c>
      <c r="C251" s="210">
        <v>10</v>
      </c>
      <c r="D251" s="209">
        <v>0.05</v>
      </c>
      <c r="E251" s="247">
        <f t="shared" si="14"/>
        <v>100</v>
      </c>
      <c r="F251" s="248">
        <f t="shared" si="15"/>
        <v>5</v>
      </c>
    </row>
    <row r="252" spans="1:6" x14ac:dyDescent="0.2">
      <c r="A252" s="223">
        <v>54</v>
      </c>
      <c r="B252" s="210">
        <v>0.4</v>
      </c>
      <c r="C252" s="210">
        <v>1</v>
      </c>
      <c r="D252" s="209">
        <v>0.05</v>
      </c>
      <c r="E252" s="247">
        <f t="shared" si="14"/>
        <v>0.4</v>
      </c>
      <c r="F252" s="248">
        <f t="shared" si="15"/>
        <v>2.0000000000000004E-2</v>
      </c>
    </row>
    <row r="253" spans="1:6" x14ac:dyDescent="0.2">
      <c r="A253" s="223">
        <v>55</v>
      </c>
      <c r="B253" s="210">
        <v>0.3</v>
      </c>
      <c r="C253" s="210">
        <v>0.6</v>
      </c>
      <c r="D253" s="209">
        <v>0.05</v>
      </c>
      <c r="E253" s="247">
        <f t="shared" si="14"/>
        <v>0.18</v>
      </c>
      <c r="F253" s="248">
        <f t="shared" si="15"/>
        <v>8.9999999999999993E-3</v>
      </c>
    </row>
    <row r="254" spans="1:6" x14ac:dyDescent="0.2">
      <c r="A254" s="223">
        <v>56</v>
      </c>
      <c r="B254" s="210">
        <v>0.9</v>
      </c>
      <c r="C254" s="210">
        <v>200</v>
      </c>
      <c r="D254" s="209">
        <v>0.05</v>
      </c>
      <c r="E254" s="247">
        <f t="shared" si="14"/>
        <v>180</v>
      </c>
      <c r="F254" s="248">
        <f t="shared" si="15"/>
        <v>9</v>
      </c>
    </row>
    <row r="255" spans="1:6" x14ac:dyDescent="0.2">
      <c r="A255" s="223">
        <v>57</v>
      </c>
      <c r="B255" s="210">
        <v>0.5</v>
      </c>
      <c r="C255" s="210">
        <v>1.3</v>
      </c>
      <c r="D255" s="209">
        <v>0.05</v>
      </c>
      <c r="E255" s="247">
        <f t="shared" si="14"/>
        <v>0.65</v>
      </c>
      <c r="F255" s="248">
        <f t="shared" si="15"/>
        <v>3.2500000000000001E-2</v>
      </c>
    </row>
    <row r="256" spans="1:6" x14ac:dyDescent="0.2">
      <c r="A256" s="223">
        <v>58</v>
      </c>
      <c r="B256" s="210">
        <v>0.8</v>
      </c>
      <c r="C256" s="210">
        <v>6.8</v>
      </c>
      <c r="D256" s="209">
        <v>0.05</v>
      </c>
      <c r="E256" s="247">
        <f t="shared" si="14"/>
        <v>5.44</v>
      </c>
      <c r="F256" s="248">
        <f t="shared" si="15"/>
        <v>0.27200000000000002</v>
      </c>
    </row>
    <row r="257" spans="1:6" x14ac:dyDescent="0.2">
      <c r="A257" s="223">
        <v>59</v>
      </c>
      <c r="B257" s="210">
        <v>0.5</v>
      </c>
      <c r="C257" s="210">
        <v>10.9</v>
      </c>
      <c r="D257" s="209">
        <v>0.05</v>
      </c>
      <c r="E257" s="247">
        <f t="shared" si="14"/>
        <v>5.45</v>
      </c>
      <c r="F257" s="248">
        <f t="shared" si="15"/>
        <v>0.27250000000000002</v>
      </c>
    </row>
    <row r="258" spans="1:6" x14ac:dyDescent="0.2">
      <c r="A258" s="223">
        <v>60</v>
      </c>
      <c r="B258" s="210">
        <v>0.5</v>
      </c>
      <c r="C258" s="210">
        <v>3</v>
      </c>
      <c r="D258" s="209">
        <v>0.05</v>
      </c>
      <c r="E258" s="247">
        <f t="shared" si="14"/>
        <v>1.5</v>
      </c>
      <c r="F258" s="248">
        <f t="shared" si="15"/>
        <v>7.5000000000000011E-2</v>
      </c>
    </row>
    <row r="259" spans="1:6" x14ac:dyDescent="0.2">
      <c r="A259" s="223">
        <v>61</v>
      </c>
      <c r="B259" s="210">
        <v>0.6</v>
      </c>
      <c r="C259" s="210">
        <v>10</v>
      </c>
      <c r="D259" s="209">
        <v>0.05</v>
      </c>
      <c r="E259" s="247">
        <f t="shared" si="14"/>
        <v>6</v>
      </c>
      <c r="F259" s="248">
        <f t="shared" si="15"/>
        <v>0.30000000000000004</v>
      </c>
    </row>
    <row r="260" spans="1:6" x14ac:dyDescent="0.2">
      <c r="A260" s="223">
        <v>62</v>
      </c>
      <c r="B260" s="210">
        <v>0.3</v>
      </c>
      <c r="C260" s="210">
        <v>1</v>
      </c>
      <c r="D260" s="209">
        <v>0.05</v>
      </c>
      <c r="E260" s="247">
        <f t="shared" si="14"/>
        <v>0.3</v>
      </c>
      <c r="F260" s="248">
        <f t="shared" si="15"/>
        <v>1.4999999999999999E-2</v>
      </c>
    </row>
    <row r="261" spans="1:6" x14ac:dyDescent="0.2">
      <c r="A261" s="223">
        <v>63</v>
      </c>
      <c r="B261" s="210">
        <v>0.8</v>
      </c>
      <c r="C261" s="210">
        <v>4.8</v>
      </c>
      <c r="D261" s="209">
        <v>0.05</v>
      </c>
      <c r="E261" s="247">
        <f t="shared" si="14"/>
        <v>3.84</v>
      </c>
      <c r="F261" s="248">
        <f t="shared" si="15"/>
        <v>0.192</v>
      </c>
    </row>
    <row r="262" spans="1:6" x14ac:dyDescent="0.2">
      <c r="A262" s="223">
        <v>64</v>
      </c>
      <c r="B262" s="210">
        <v>0.6</v>
      </c>
      <c r="C262" s="210">
        <v>1</v>
      </c>
      <c r="D262" s="209">
        <v>0.05</v>
      </c>
      <c r="E262" s="247">
        <f t="shared" si="14"/>
        <v>0.6</v>
      </c>
      <c r="F262" s="248">
        <f t="shared" si="15"/>
        <v>0.03</v>
      </c>
    </row>
    <row r="263" spans="1:6" x14ac:dyDescent="0.2">
      <c r="A263" s="223">
        <v>65</v>
      </c>
      <c r="B263" s="210">
        <v>0.5</v>
      </c>
      <c r="C263" s="210">
        <v>10.5</v>
      </c>
      <c r="D263" s="209">
        <v>0.05</v>
      </c>
      <c r="E263" s="247">
        <f t="shared" si="14"/>
        <v>5.25</v>
      </c>
      <c r="F263" s="248">
        <f t="shared" si="15"/>
        <v>0.26250000000000001</v>
      </c>
    </row>
    <row r="264" spans="1:6" x14ac:dyDescent="0.2">
      <c r="A264" s="223">
        <v>66</v>
      </c>
      <c r="B264" s="210">
        <v>2</v>
      </c>
      <c r="C264" s="210">
        <v>4.8</v>
      </c>
      <c r="D264" s="209">
        <v>0.05</v>
      </c>
      <c r="E264" s="247">
        <f t="shared" ref="E264:E298" si="16">B264*C264</f>
        <v>9.6</v>
      </c>
      <c r="F264" s="248">
        <f t="shared" ref="F264:F298" si="17">D264*E264</f>
        <v>0.48</v>
      </c>
    </row>
    <row r="265" spans="1:6" x14ac:dyDescent="0.2">
      <c r="A265" s="223">
        <v>67</v>
      </c>
      <c r="B265" s="210">
        <v>0.3</v>
      </c>
      <c r="C265" s="210">
        <v>1</v>
      </c>
      <c r="D265" s="209">
        <v>0.05</v>
      </c>
      <c r="E265" s="247">
        <f t="shared" si="16"/>
        <v>0.3</v>
      </c>
      <c r="F265" s="248">
        <f t="shared" si="17"/>
        <v>1.4999999999999999E-2</v>
      </c>
    </row>
    <row r="266" spans="1:6" x14ac:dyDescent="0.2">
      <c r="A266" s="223">
        <v>68</v>
      </c>
      <c r="B266" s="210">
        <v>0.4</v>
      </c>
      <c r="C266" s="210">
        <v>1.5</v>
      </c>
      <c r="D266" s="209">
        <v>0.05</v>
      </c>
      <c r="E266" s="247">
        <f t="shared" si="16"/>
        <v>0.60000000000000009</v>
      </c>
      <c r="F266" s="248">
        <f t="shared" si="17"/>
        <v>3.0000000000000006E-2</v>
      </c>
    </row>
    <row r="267" spans="1:6" x14ac:dyDescent="0.2">
      <c r="A267" s="223">
        <v>69</v>
      </c>
      <c r="B267" s="210">
        <v>0.2</v>
      </c>
      <c r="C267" s="210">
        <v>0.5</v>
      </c>
      <c r="D267" s="209">
        <v>0.05</v>
      </c>
      <c r="E267" s="247">
        <f t="shared" si="16"/>
        <v>0.1</v>
      </c>
      <c r="F267" s="248">
        <f t="shared" si="17"/>
        <v>5.000000000000001E-3</v>
      </c>
    </row>
    <row r="268" spans="1:6" x14ac:dyDescent="0.2">
      <c r="A268" s="223">
        <v>70</v>
      </c>
      <c r="B268" s="210">
        <v>1.1000000000000001</v>
      </c>
      <c r="C268" s="210">
        <v>3</v>
      </c>
      <c r="D268" s="209">
        <v>0.05</v>
      </c>
      <c r="E268" s="247">
        <f t="shared" si="16"/>
        <v>3.3000000000000003</v>
      </c>
      <c r="F268" s="248">
        <f t="shared" si="17"/>
        <v>0.16500000000000004</v>
      </c>
    </row>
    <row r="269" spans="1:6" x14ac:dyDescent="0.2">
      <c r="A269" s="223">
        <v>71</v>
      </c>
      <c r="B269" s="210">
        <v>0.4</v>
      </c>
      <c r="C269" s="210">
        <v>0.8</v>
      </c>
      <c r="D269" s="209">
        <v>0.05</v>
      </c>
      <c r="E269" s="247">
        <f t="shared" si="16"/>
        <v>0.32000000000000006</v>
      </c>
      <c r="F269" s="248">
        <f t="shared" si="17"/>
        <v>1.6000000000000004E-2</v>
      </c>
    </row>
    <row r="270" spans="1:6" x14ac:dyDescent="0.2">
      <c r="A270" s="223">
        <v>72</v>
      </c>
      <c r="B270" s="210">
        <v>0.7</v>
      </c>
      <c r="C270" s="210">
        <v>3</v>
      </c>
      <c r="D270" s="209">
        <v>0.05</v>
      </c>
      <c r="E270" s="247">
        <f t="shared" si="16"/>
        <v>2.0999999999999996</v>
      </c>
      <c r="F270" s="248">
        <f t="shared" si="17"/>
        <v>0.10499999999999998</v>
      </c>
    </row>
    <row r="271" spans="1:6" x14ac:dyDescent="0.2">
      <c r="A271" s="223">
        <v>73</v>
      </c>
      <c r="B271" s="210">
        <v>1.1000000000000001</v>
      </c>
      <c r="C271" s="210">
        <v>6.8</v>
      </c>
      <c r="D271" s="209">
        <v>0.05</v>
      </c>
      <c r="E271" s="247">
        <f t="shared" si="16"/>
        <v>7.48</v>
      </c>
      <c r="F271" s="248">
        <f t="shared" si="17"/>
        <v>0.37400000000000005</v>
      </c>
    </row>
    <row r="272" spans="1:6" x14ac:dyDescent="0.2">
      <c r="A272" s="223">
        <v>74</v>
      </c>
      <c r="B272" s="210">
        <v>0.9</v>
      </c>
      <c r="C272" s="210">
        <v>4.9000000000000004</v>
      </c>
      <c r="D272" s="209">
        <v>0.05</v>
      </c>
      <c r="E272" s="247">
        <f t="shared" si="16"/>
        <v>4.41</v>
      </c>
      <c r="F272" s="248">
        <f t="shared" si="17"/>
        <v>0.22050000000000003</v>
      </c>
    </row>
    <row r="273" spans="1:6" x14ac:dyDescent="0.2">
      <c r="A273" s="223">
        <v>75</v>
      </c>
      <c r="B273" s="210">
        <v>3</v>
      </c>
      <c r="C273" s="210">
        <v>4.5</v>
      </c>
      <c r="D273" s="209">
        <v>0.05</v>
      </c>
      <c r="E273" s="247">
        <f t="shared" si="16"/>
        <v>13.5</v>
      </c>
      <c r="F273" s="248">
        <f t="shared" si="17"/>
        <v>0.67500000000000004</v>
      </c>
    </row>
    <row r="274" spans="1:6" x14ac:dyDescent="0.2">
      <c r="A274" s="223">
        <v>76</v>
      </c>
      <c r="B274" s="210">
        <v>3.2</v>
      </c>
      <c r="C274" s="210">
        <v>6</v>
      </c>
      <c r="D274" s="209">
        <v>0.05</v>
      </c>
      <c r="E274" s="247">
        <f t="shared" si="16"/>
        <v>19.200000000000003</v>
      </c>
      <c r="F274" s="248">
        <f t="shared" si="17"/>
        <v>0.96000000000000019</v>
      </c>
    </row>
    <row r="275" spans="1:6" x14ac:dyDescent="0.2">
      <c r="A275" s="223">
        <v>77</v>
      </c>
      <c r="B275" s="210">
        <v>1.5</v>
      </c>
      <c r="C275" s="210">
        <v>5</v>
      </c>
      <c r="D275" s="209">
        <v>0.05</v>
      </c>
      <c r="E275" s="247">
        <f t="shared" si="16"/>
        <v>7.5</v>
      </c>
      <c r="F275" s="248">
        <f t="shared" si="17"/>
        <v>0.375</v>
      </c>
    </row>
    <row r="276" spans="1:6" x14ac:dyDescent="0.2">
      <c r="A276" s="223">
        <v>78</v>
      </c>
      <c r="B276" s="210">
        <v>0.7</v>
      </c>
      <c r="C276" s="210">
        <v>4</v>
      </c>
      <c r="D276" s="209">
        <v>0.05</v>
      </c>
      <c r="E276" s="247">
        <f t="shared" si="16"/>
        <v>2.8</v>
      </c>
      <c r="F276" s="248">
        <f t="shared" si="17"/>
        <v>0.13999999999999999</v>
      </c>
    </row>
    <row r="277" spans="1:6" x14ac:dyDescent="0.2">
      <c r="A277" s="223">
        <v>79</v>
      </c>
      <c r="B277" s="210">
        <v>0.3</v>
      </c>
      <c r="C277" s="210">
        <v>1.6</v>
      </c>
      <c r="D277" s="209">
        <v>0.05</v>
      </c>
      <c r="E277" s="247">
        <f t="shared" si="16"/>
        <v>0.48</v>
      </c>
      <c r="F277" s="248">
        <f t="shared" si="17"/>
        <v>2.4E-2</v>
      </c>
    </row>
    <row r="278" spans="1:6" x14ac:dyDescent="0.2">
      <c r="A278" s="223">
        <v>80</v>
      </c>
      <c r="B278" s="210">
        <v>0.3</v>
      </c>
      <c r="C278" s="210">
        <v>4</v>
      </c>
      <c r="D278" s="209">
        <v>0.05</v>
      </c>
      <c r="E278" s="247">
        <f t="shared" si="16"/>
        <v>1.2</v>
      </c>
      <c r="F278" s="248">
        <f t="shared" si="17"/>
        <v>0.06</v>
      </c>
    </row>
    <row r="279" spans="1:6" x14ac:dyDescent="0.2">
      <c r="A279" s="223">
        <v>81</v>
      </c>
      <c r="B279" s="210">
        <v>0.3</v>
      </c>
      <c r="C279" s="210">
        <v>0.3</v>
      </c>
      <c r="D279" s="209">
        <v>0.05</v>
      </c>
      <c r="E279" s="247">
        <f t="shared" si="16"/>
        <v>0.09</v>
      </c>
      <c r="F279" s="248">
        <f t="shared" si="17"/>
        <v>4.4999999999999997E-3</v>
      </c>
    </row>
    <row r="280" spans="1:6" x14ac:dyDescent="0.2">
      <c r="A280" s="223">
        <v>82</v>
      </c>
      <c r="B280" s="210">
        <v>0.8</v>
      </c>
      <c r="C280" s="210">
        <v>9</v>
      </c>
      <c r="D280" s="209">
        <v>0.05</v>
      </c>
      <c r="E280" s="247">
        <f t="shared" si="16"/>
        <v>7.2</v>
      </c>
      <c r="F280" s="248">
        <f t="shared" si="17"/>
        <v>0.36000000000000004</v>
      </c>
    </row>
    <row r="281" spans="1:6" x14ac:dyDescent="0.2">
      <c r="A281" s="223">
        <v>83</v>
      </c>
      <c r="B281" s="210">
        <v>0.6</v>
      </c>
      <c r="C281" s="210">
        <v>1</v>
      </c>
      <c r="D281" s="209">
        <v>0.05</v>
      </c>
      <c r="E281" s="247">
        <f t="shared" si="16"/>
        <v>0.6</v>
      </c>
      <c r="F281" s="248">
        <f t="shared" si="17"/>
        <v>0.03</v>
      </c>
    </row>
    <row r="282" spans="1:6" x14ac:dyDescent="0.2">
      <c r="A282" s="223">
        <v>84</v>
      </c>
      <c r="B282" s="210">
        <v>0.7</v>
      </c>
      <c r="C282" s="210">
        <v>4</v>
      </c>
      <c r="D282" s="209">
        <v>0.05</v>
      </c>
      <c r="E282" s="247">
        <f t="shared" si="16"/>
        <v>2.8</v>
      </c>
      <c r="F282" s="248">
        <f t="shared" si="17"/>
        <v>0.13999999999999999</v>
      </c>
    </row>
    <row r="283" spans="1:6" x14ac:dyDescent="0.2">
      <c r="A283" s="223">
        <v>85</v>
      </c>
      <c r="B283" s="210">
        <v>0.4</v>
      </c>
      <c r="C283" s="210">
        <v>0.4</v>
      </c>
      <c r="D283" s="209">
        <v>0.05</v>
      </c>
      <c r="E283" s="247">
        <f t="shared" si="16"/>
        <v>0.16000000000000003</v>
      </c>
      <c r="F283" s="248">
        <f t="shared" si="17"/>
        <v>8.0000000000000019E-3</v>
      </c>
    </row>
    <row r="284" spans="1:6" x14ac:dyDescent="0.2">
      <c r="A284" s="223">
        <v>86</v>
      </c>
      <c r="B284" s="210">
        <v>0.7</v>
      </c>
      <c r="C284" s="210">
        <v>0.7</v>
      </c>
      <c r="D284" s="209">
        <v>0.05</v>
      </c>
      <c r="E284" s="247">
        <f t="shared" si="16"/>
        <v>0.48999999999999994</v>
      </c>
      <c r="F284" s="248">
        <f t="shared" si="17"/>
        <v>2.4499999999999997E-2</v>
      </c>
    </row>
    <row r="285" spans="1:6" x14ac:dyDescent="0.2">
      <c r="A285" s="223">
        <v>87</v>
      </c>
      <c r="B285" s="210">
        <v>0.5</v>
      </c>
      <c r="C285" s="210">
        <v>0.6</v>
      </c>
      <c r="D285" s="209">
        <v>0.05</v>
      </c>
      <c r="E285" s="247">
        <f t="shared" si="16"/>
        <v>0.3</v>
      </c>
      <c r="F285" s="248">
        <f t="shared" si="17"/>
        <v>1.4999999999999999E-2</v>
      </c>
    </row>
    <row r="286" spans="1:6" x14ac:dyDescent="0.2">
      <c r="A286" s="223">
        <v>88</v>
      </c>
      <c r="B286" s="210">
        <v>0.4</v>
      </c>
      <c r="C286" s="210">
        <v>0.5</v>
      </c>
      <c r="D286" s="209">
        <v>0.05</v>
      </c>
      <c r="E286" s="247">
        <f t="shared" si="16"/>
        <v>0.2</v>
      </c>
      <c r="F286" s="248">
        <f t="shared" si="17"/>
        <v>1.0000000000000002E-2</v>
      </c>
    </row>
    <row r="287" spans="1:6" x14ac:dyDescent="0.2">
      <c r="A287" s="223">
        <v>89</v>
      </c>
      <c r="B287" s="210">
        <v>2</v>
      </c>
      <c r="C287" s="210">
        <v>2.2000000000000002</v>
      </c>
      <c r="D287" s="209">
        <v>0.05</v>
      </c>
      <c r="E287" s="247">
        <f t="shared" si="16"/>
        <v>4.4000000000000004</v>
      </c>
      <c r="F287" s="248">
        <f t="shared" si="17"/>
        <v>0.22000000000000003</v>
      </c>
    </row>
    <row r="288" spans="1:6" x14ac:dyDescent="0.2">
      <c r="A288" s="223">
        <v>90</v>
      </c>
      <c r="B288" s="210">
        <v>0.5</v>
      </c>
      <c r="C288" s="210">
        <v>1</v>
      </c>
      <c r="D288" s="209">
        <v>0.05</v>
      </c>
      <c r="E288" s="247">
        <f t="shared" si="16"/>
        <v>0.5</v>
      </c>
      <c r="F288" s="248">
        <f t="shared" si="17"/>
        <v>2.5000000000000001E-2</v>
      </c>
    </row>
    <row r="289" spans="1:6" x14ac:dyDescent="0.2">
      <c r="A289" s="223">
        <v>91</v>
      </c>
      <c r="B289" s="210">
        <v>1.3</v>
      </c>
      <c r="C289" s="210">
        <v>2</v>
      </c>
      <c r="D289" s="209">
        <v>0.05</v>
      </c>
      <c r="E289" s="247">
        <f t="shared" si="16"/>
        <v>2.6</v>
      </c>
      <c r="F289" s="248">
        <f t="shared" si="17"/>
        <v>0.13</v>
      </c>
    </row>
    <row r="290" spans="1:6" x14ac:dyDescent="0.2">
      <c r="A290" s="223">
        <v>92</v>
      </c>
      <c r="B290" s="210">
        <v>0.5</v>
      </c>
      <c r="C290" s="210">
        <v>0.5</v>
      </c>
      <c r="D290" s="209">
        <v>0.05</v>
      </c>
      <c r="E290" s="247">
        <f t="shared" si="16"/>
        <v>0.25</v>
      </c>
      <c r="F290" s="248">
        <f t="shared" si="17"/>
        <v>1.2500000000000001E-2</v>
      </c>
    </row>
    <row r="291" spans="1:6" x14ac:dyDescent="0.2">
      <c r="A291" s="223">
        <v>93</v>
      </c>
      <c r="B291" s="210">
        <v>0.4</v>
      </c>
      <c r="C291" s="210">
        <v>2.5</v>
      </c>
      <c r="D291" s="209">
        <v>0.05</v>
      </c>
      <c r="E291" s="247">
        <f t="shared" si="16"/>
        <v>1</v>
      </c>
      <c r="F291" s="248">
        <f t="shared" si="17"/>
        <v>0.05</v>
      </c>
    </row>
    <row r="292" spans="1:6" x14ac:dyDescent="0.2">
      <c r="A292" s="223">
        <v>94</v>
      </c>
      <c r="B292" s="210">
        <v>0.6</v>
      </c>
      <c r="C292" s="210">
        <v>1</v>
      </c>
      <c r="D292" s="209">
        <v>0.05</v>
      </c>
      <c r="E292" s="247">
        <f t="shared" si="16"/>
        <v>0.6</v>
      </c>
      <c r="F292" s="248">
        <f t="shared" si="17"/>
        <v>0.03</v>
      </c>
    </row>
    <row r="293" spans="1:6" x14ac:dyDescent="0.2">
      <c r="A293" s="223">
        <v>95</v>
      </c>
      <c r="B293" s="210">
        <v>0.3</v>
      </c>
      <c r="C293" s="210">
        <v>0.3</v>
      </c>
      <c r="D293" s="209">
        <v>0.05</v>
      </c>
      <c r="E293" s="247">
        <f t="shared" si="16"/>
        <v>0.09</v>
      </c>
      <c r="F293" s="248">
        <f t="shared" si="17"/>
        <v>4.4999999999999997E-3</v>
      </c>
    </row>
    <row r="294" spans="1:6" x14ac:dyDescent="0.2">
      <c r="A294" s="223">
        <v>96</v>
      </c>
      <c r="B294" s="210">
        <v>0.3</v>
      </c>
      <c r="C294" s="210">
        <v>2</v>
      </c>
      <c r="D294" s="209">
        <v>0.05</v>
      </c>
      <c r="E294" s="247">
        <f t="shared" si="16"/>
        <v>0.6</v>
      </c>
      <c r="F294" s="248">
        <f t="shared" si="17"/>
        <v>0.03</v>
      </c>
    </row>
    <row r="295" spans="1:6" x14ac:dyDescent="0.2">
      <c r="A295" s="223">
        <v>97</v>
      </c>
      <c r="B295" s="210">
        <v>0.3</v>
      </c>
      <c r="C295" s="210">
        <v>1</v>
      </c>
      <c r="D295" s="209">
        <v>0.05</v>
      </c>
      <c r="E295" s="247">
        <f t="shared" si="16"/>
        <v>0.3</v>
      </c>
      <c r="F295" s="248">
        <f t="shared" si="17"/>
        <v>1.4999999999999999E-2</v>
      </c>
    </row>
    <row r="296" spans="1:6" x14ac:dyDescent="0.2">
      <c r="A296" s="223">
        <v>98</v>
      </c>
      <c r="B296" s="210">
        <v>0.4</v>
      </c>
      <c r="C296" s="210">
        <v>1.6</v>
      </c>
      <c r="D296" s="209">
        <v>0.05</v>
      </c>
      <c r="E296" s="247">
        <f t="shared" si="16"/>
        <v>0.64000000000000012</v>
      </c>
      <c r="F296" s="248">
        <f t="shared" si="17"/>
        <v>3.2000000000000008E-2</v>
      </c>
    </row>
    <row r="297" spans="1:6" x14ac:dyDescent="0.2">
      <c r="A297" s="223">
        <v>99</v>
      </c>
      <c r="B297" s="210">
        <v>0.3</v>
      </c>
      <c r="C297" s="210">
        <v>1.6</v>
      </c>
      <c r="D297" s="209">
        <v>0.05</v>
      </c>
      <c r="E297" s="247">
        <f t="shared" si="16"/>
        <v>0.48</v>
      </c>
      <c r="F297" s="248">
        <f t="shared" si="17"/>
        <v>2.4E-2</v>
      </c>
    </row>
    <row r="298" spans="1:6" x14ac:dyDescent="0.2">
      <c r="A298" s="223">
        <v>100</v>
      </c>
      <c r="B298" s="210">
        <v>0.7</v>
      </c>
      <c r="C298" s="210">
        <v>0.7</v>
      </c>
      <c r="D298" s="209">
        <v>0.05</v>
      </c>
      <c r="E298" s="247">
        <f t="shared" si="16"/>
        <v>0.48999999999999994</v>
      </c>
      <c r="F298" s="248">
        <f t="shared" si="17"/>
        <v>2.4499999999999997E-2</v>
      </c>
    </row>
    <row r="299" spans="1:6" ht="13.5" thickBot="1" x14ac:dyDescent="0.25">
      <c r="A299" s="230"/>
      <c r="B299" s="231"/>
      <c r="C299" s="231"/>
      <c r="D299" s="232"/>
      <c r="E299" s="233">
        <f>SUM(E199:E298)</f>
        <v>638.09000000000037</v>
      </c>
      <c r="F299" s="234">
        <f>SUM(F199:F298)</f>
        <v>31.904500000000006</v>
      </c>
    </row>
    <row r="300" spans="1:6" x14ac:dyDescent="0.2">
      <c r="A300" s="144"/>
      <c r="B300" s="144"/>
      <c r="C300" s="144"/>
      <c r="D300" s="144"/>
      <c r="E300" s="144"/>
      <c r="F300" s="144"/>
    </row>
    <row r="301" spans="1:6" ht="13.5" thickBot="1" x14ac:dyDescent="0.25">
      <c r="A301" s="144"/>
      <c r="B301" s="144"/>
      <c r="C301" s="144"/>
      <c r="D301" s="144"/>
      <c r="E301" s="144"/>
      <c r="F301" s="144"/>
    </row>
    <row r="302" spans="1:6" x14ac:dyDescent="0.2">
      <c r="A302" s="374" t="s">
        <v>177</v>
      </c>
      <c r="B302" s="375"/>
      <c r="C302" s="375"/>
      <c r="D302" s="375"/>
      <c r="E302" s="375"/>
      <c r="F302" s="376"/>
    </row>
    <row r="303" spans="1:6" s="235" customFormat="1" x14ac:dyDescent="0.2">
      <c r="A303" s="223" t="s">
        <v>163</v>
      </c>
      <c r="B303" s="209" t="s">
        <v>168</v>
      </c>
      <c r="C303" s="209" t="s">
        <v>306</v>
      </c>
      <c r="D303" s="209" t="s">
        <v>165</v>
      </c>
      <c r="E303" s="209" t="s">
        <v>166</v>
      </c>
      <c r="F303" s="222" t="s">
        <v>167</v>
      </c>
    </row>
    <row r="304" spans="1:6" x14ac:dyDescent="0.2">
      <c r="A304" s="223">
        <v>1</v>
      </c>
      <c r="B304" s="210">
        <v>0.6</v>
      </c>
      <c r="C304" s="210">
        <v>0.7</v>
      </c>
      <c r="D304" s="209">
        <v>0.05</v>
      </c>
      <c r="E304" s="247">
        <f>B304*C304</f>
        <v>0.42</v>
      </c>
      <c r="F304" s="248">
        <f>D304*E304</f>
        <v>2.1000000000000001E-2</v>
      </c>
    </row>
    <row r="305" spans="1:6" x14ac:dyDescent="0.2">
      <c r="A305" s="223">
        <v>2</v>
      </c>
      <c r="B305" s="210">
        <v>0.4</v>
      </c>
      <c r="C305" s="210">
        <v>0.5</v>
      </c>
      <c r="D305" s="209">
        <v>0.05</v>
      </c>
      <c r="E305" s="247">
        <f t="shared" ref="E305:E351" si="18">B305*C305</f>
        <v>0.2</v>
      </c>
      <c r="F305" s="248">
        <f t="shared" ref="F305:F351" si="19">D305*E305</f>
        <v>1.0000000000000002E-2</v>
      </c>
    </row>
    <row r="306" spans="1:6" x14ac:dyDescent="0.2">
      <c r="A306" s="223">
        <v>3</v>
      </c>
      <c r="B306" s="210">
        <v>0.4</v>
      </c>
      <c r="C306" s="210">
        <v>0.7</v>
      </c>
      <c r="D306" s="209">
        <v>0.05</v>
      </c>
      <c r="E306" s="247">
        <f t="shared" si="18"/>
        <v>0.27999999999999997</v>
      </c>
      <c r="F306" s="248">
        <f t="shared" si="19"/>
        <v>1.3999999999999999E-2</v>
      </c>
    </row>
    <row r="307" spans="1:6" x14ac:dyDescent="0.2">
      <c r="A307" s="223">
        <v>4</v>
      </c>
      <c r="B307" s="210">
        <v>0.4</v>
      </c>
      <c r="C307" s="210">
        <v>1.9</v>
      </c>
      <c r="D307" s="209">
        <v>0.05</v>
      </c>
      <c r="E307" s="247">
        <f t="shared" si="18"/>
        <v>0.76</v>
      </c>
      <c r="F307" s="248">
        <f t="shared" si="19"/>
        <v>3.8000000000000006E-2</v>
      </c>
    </row>
    <row r="308" spans="1:6" x14ac:dyDescent="0.2">
      <c r="A308" s="223">
        <v>5</v>
      </c>
      <c r="B308" s="210">
        <v>0.35</v>
      </c>
      <c r="C308" s="210">
        <v>2</v>
      </c>
      <c r="D308" s="209">
        <v>0.05</v>
      </c>
      <c r="E308" s="247">
        <f t="shared" si="18"/>
        <v>0.7</v>
      </c>
      <c r="F308" s="248">
        <f t="shared" si="19"/>
        <v>3.4999999999999996E-2</v>
      </c>
    </row>
    <row r="309" spans="1:6" x14ac:dyDescent="0.2">
      <c r="A309" s="223">
        <v>6</v>
      </c>
      <c r="B309" s="210">
        <v>0.5</v>
      </c>
      <c r="C309" s="210">
        <v>1</v>
      </c>
      <c r="D309" s="209">
        <v>0.05</v>
      </c>
      <c r="E309" s="247">
        <f t="shared" si="18"/>
        <v>0.5</v>
      </c>
      <c r="F309" s="248">
        <f t="shared" si="19"/>
        <v>2.5000000000000001E-2</v>
      </c>
    </row>
    <row r="310" spans="1:6" x14ac:dyDescent="0.2">
      <c r="A310" s="223">
        <v>7</v>
      </c>
      <c r="B310" s="210">
        <v>0.4</v>
      </c>
      <c r="C310" s="210">
        <v>2.5</v>
      </c>
      <c r="D310" s="209">
        <v>0.05</v>
      </c>
      <c r="E310" s="247">
        <f t="shared" si="18"/>
        <v>1</v>
      </c>
      <c r="F310" s="248">
        <f t="shared" si="19"/>
        <v>0.05</v>
      </c>
    </row>
    <row r="311" spans="1:6" x14ac:dyDescent="0.2">
      <c r="A311" s="223">
        <v>8</v>
      </c>
      <c r="B311" s="210">
        <v>0.3</v>
      </c>
      <c r="C311" s="210">
        <v>4</v>
      </c>
      <c r="D311" s="209">
        <v>0.05</v>
      </c>
      <c r="E311" s="247">
        <f t="shared" si="18"/>
        <v>1.2</v>
      </c>
      <c r="F311" s="248">
        <f t="shared" si="19"/>
        <v>0.06</v>
      </c>
    </row>
    <row r="312" spans="1:6" x14ac:dyDescent="0.2">
      <c r="A312" s="223">
        <v>9</v>
      </c>
      <c r="B312" s="210">
        <v>0.6</v>
      </c>
      <c r="C312" s="210">
        <v>9</v>
      </c>
      <c r="D312" s="209">
        <v>0.05</v>
      </c>
      <c r="E312" s="247">
        <f t="shared" si="18"/>
        <v>5.3999999999999995</v>
      </c>
      <c r="F312" s="248">
        <f t="shared" si="19"/>
        <v>0.26999999999999996</v>
      </c>
    </row>
    <row r="313" spans="1:6" x14ac:dyDescent="0.2">
      <c r="A313" s="223">
        <v>10</v>
      </c>
      <c r="B313" s="210">
        <v>1.5</v>
      </c>
      <c r="C313" s="210">
        <v>1.8</v>
      </c>
      <c r="D313" s="209">
        <v>0.05</v>
      </c>
      <c r="E313" s="247">
        <f t="shared" si="18"/>
        <v>2.7</v>
      </c>
      <c r="F313" s="248">
        <f t="shared" si="19"/>
        <v>0.13500000000000001</v>
      </c>
    </row>
    <row r="314" spans="1:6" x14ac:dyDescent="0.2">
      <c r="A314" s="223">
        <v>11</v>
      </c>
      <c r="B314" s="210">
        <v>0.4</v>
      </c>
      <c r="C314" s="210">
        <v>5</v>
      </c>
      <c r="D314" s="209">
        <v>0.05</v>
      </c>
      <c r="E314" s="247">
        <f t="shared" si="18"/>
        <v>2</v>
      </c>
      <c r="F314" s="248">
        <f t="shared" si="19"/>
        <v>0.1</v>
      </c>
    </row>
    <row r="315" spans="1:6" x14ac:dyDescent="0.2">
      <c r="A315" s="223">
        <v>12</v>
      </c>
      <c r="B315" s="210">
        <v>0.3</v>
      </c>
      <c r="C315" s="210">
        <v>7</v>
      </c>
      <c r="D315" s="209">
        <v>0.05</v>
      </c>
      <c r="E315" s="247">
        <f t="shared" si="18"/>
        <v>2.1</v>
      </c>
      <c r="F315" s="248">
        <f t="shared" si="19"/>
        <v>0.10500000000000001</v>
      </c>
    </row>
    <row r="316" spans="1:6" x14ac:dyDescent="0.2">
      <c r="A316" s="223">
        <v>13</v>
      </c>
      <c r="B316" s="210">
        <v>1.5</v>
      </c>
      <c r="C316" s="210">
        <v>3</v>
      </c>
      <c r="D316" s="209">
        <v>0.05</v>
      </c>
      <c r="E316" s="247">
        <f t="shared" si="18"/>
        <v>4.5</v>
      </c>
      <c r="F316" s="248">
        <f t="shared" si="19"/>
        <v>0.22500000000000001</v>
      </c>
    </row>
    <row r="317" spans="1:6" x14ac:dyDescent="0.2">
      <c r="A317" s="223">
        <v>14</v>
      </c>
      <c r="B317" s="210">
        <v>0.8</v>
      </c>
      <c r="C317" s="210">
        <v>4.9000000000000004</v>
      </c>
      <c r="D317" s="209">
        <v>0.05</v>
      </c>
      <c r="E317" s="247">
        <f t="shared" si="18"/>
        <v>3.9200000000000004</v>
      </c>
      <c r="F317" s="248">
        <f t="shared" si="19"/>
        <v>0.19600000000000004</v>
      </c>
    </row>
    <row r="318" spans="1:6" x14ac:dyDescent="0.2">
      <c r="A318" s="223">
        <v>15</v>
      </c>
      <c r="B318" s="210">
        <v>0.3</v>
      </c>
      <c r="C318" s="210">
        <v>0.4</v>
      </c>
      <c r="D318" s="209">
        <v>0.05</v>
      </c>
      <c r="E318" s="247">
        <f t="shared" si="18"/>
        <v>0.12</v>
      </c>
      <c r="F318" s="248">
        <f t="shared" si="19"/>
        <v>6.0000000000000001E-3</v>
      </c>
    </row>
    <row r="319" spans="1:6" x14ac:dyDescent="0.2">
      <c r="A319" s="223">
        <v>16</v>
      </c>
      <c r="B319" s="210">
        <v>1.6</v>
      </c>
      <c r="C319" s="210">
        <v>1.9</v>
      </c>
      <c r="D319" s="209">
        <v>0.05</v>
      </c>
      <c r="E319" s="247">
        <f t="shared" si="18"/>
        <v>3.04</v>
      </c>
      <c r="F319" s="248">
        <f t="shared" si="19"/>
        <v>0.15200000000000002</v>
      </c>
    </row>
    <row r="320" spans="1:6" x14ac:dyDescent="0.2">
      <c r="A320" s="223">
        <v>17</v>
      </c>
      <c r="B320" s="210">
        <v>0.6</v>
      </c>
      <c r="C320" s="210">
        <v>0.9</v>
      </c>
      <c r="D320" s="209">
        <v>0.05</v>
      </c>
      <c r="E320" s="247">
        <f t="shared" si="18"/>
        <v>0.54</v>
      </c>
      <c r="F320" s="248">
        <f t="shared" si="19"/>
        <v>2.7000000000000003E-2</v>
      </c>
    </row>
    <row r="321" spans="1:6" x14ac:dyDescent="0.2">
      <c r="A321" s="223">
        <v>18</v>
      </c>
      <c r="B321" s="210">
        <v>1.3</v>
      </c>
      <c r="C321" s="210">
        <v>2</v>
      </c>
      <c r="D321" s="209">
        <v>0.05</v>
      </c>
      <c r="E321" s="247">
        <f t="shared" si="18"/>
        <v>2.6</v>
      </c>
      <c r="F321" s="248">
        <f t="shared" si="19"/>
        <v>0.13</v>
      </c>
    </row>
    <row r="322" spans="1:6" x14ac:dyDescent="0.2">
      <c r="A322" s="223">
        <v>19</v>
      </c>
      <c r="B322" s="210">
        <v>0.6</v>
      </c>
      <c r="C322" s="210">
        <v>0.6</v>
      </c>
      <c r="D322" s="209">
        <v>0.05</v>
      </c>
      <c r="E322" s="247">
        <f t="shared" si="18"/>
        <v>0.36</v>
      </c>
      <c r="F322" s="248">
        <f t="shared" si="19"/>
        <v>1.7999999999999999E-2</v>
      </c>
    </row>
    <row r="323" spans="1:6" x14ac:dyDescent="0.2">
      <c r="A323" s="223">
        <v>20</v>
      </c>
      <c r="B323" s="210">
        <v>1.3</v>
      </c>
      <c r="C323" s="210">
        <v>3</v>
      </c>
      <c r="D323" s="209">
        <v>0.05</v>
      </c>
      <c r="E323" s="247">
        <f t="shared" si="18"/>
        <v>3.9000000000000004</v>
      </c>
      <c r="F323" s="248">
        <f t="shared" si="19"/>
        <v>0.19500000000000003</v>
      </c>
    </row>
    <row r="324" spans="1:6" x14ac:dyDescent="0.2">
      <c r="A324" s="223">
        <v>21</v>
      </c>
      <c r="B324" s="210">
        <v>0.3</v>
      </c>
      <c r="C324" s="210">
        <v>0.7</v>
      </c>
      <c r="D324" s="209">
        <v>0.05</v>
      </c>
      <c r="E324" s="247">
        <f t="shared" si="18"/>
        <v>0.21</v>
      </c>
      <c r="F324" s="248">
        <f t="shared" si="19"/>
        <v>1.0500000000000001E-2</v>
      </c>
    </row>
    <row r="325" spans="1:6" x14ac:dyDescent="0.2">
      <c r="A325" s="223">
        <v>22</v>
      </c>
      <c r="B325" s="210">
        <v>1.2</v>
      </c>
      <c r="C325" s="210">
        <v>4.7</v>
      </c>
      <c r="D325" s="209">
        <v>0.05</v>
      </c>
      <c r="E325" s="247">
        <f t="shared" si="18"/>
        <v>5.64</v>
      </c>
      <c r="F325" s="248">
        <f t="shared" si="19"/>
        <v>0.28199999999999997</v>
      </c>
    </row>
    <row r="326" spans="1:6" x14ac:dyDescent="0.2">
      <c r="A326" s="223">
        <v>23</v>
      </c>
      <c r="B326" s="210">
        <v>1.2</v>
      </c>
      <c r="C326" s="210">
        <v>2</v>
      </c>
      <c r="D326" s="209">
        <v>0.05</v>
      </c>
      <c r="E326" s="247">
        <f t="shared" si="18"/>
        <v>2.4</v>
      </c>
      <c r="F326" s="248">
        <f t="shared" si="19"/>
        <v>0.12</v>
      </c>
    </row>
    <row r="327" spans="1:6" x14ac:dyDescent="0.2">
      <c r="A327" s="223">
        <v>24</v>
      </c>
      <c r="B327" s="210">
        <v>1</v>
      </c>
      <c r="C327" s="210">
        <v>2</v>
      </c>
      <c r="D327" s="209">
        <v>0.05</v>
      </c>
      <c r="E327" s="247">
        <f t="shared" si="18"/>
        <v>2</v>
      </c>
      <c r="F327" s="248">
        <f t="shared" si="19"/>
        <v>0.1</v>
      </c>
    </row>
    <row r="328" spans="1:6" x14ac:dyDescent="0.2">
      <c r="A328" s="223">
        <v>25</v>
      </c>
      <c r="B328" s="210">
        <v>1</v>
      </c>
      <c r="C328" s="210">
        <v>2.7</v>
      </c>
      <c r="D328" s="209">
        <v>0.05</v>
      </c>
      <c r="E328" s="247">
        <f t="shared" si="18"/>
        <v>2.7</v>
      </c>
      <c r="F328" s="248">
        <f t="shared" si="19"/>
        <v>0.13500000000000001</v>
      </c>
    </row>
    <row r="329" spans="1:6" x14ac:dyDescent="0.2">
      <c r="A329" s="223">
        <v>26</v>
      </c>
      <c r="B329" s="210">
        <v>3.7</v>
      </c>
      <c r="C329" s="210">
        <v>6</v>
      </c>
      <c r="D329" s="209">
        <v>0.05</v>
      </c>
      <c r="E329" s="247">
        <f t="shared" si="18"/>
        <v>22.200000000000003</v>
      </c>
      <c r="F329" s="248">
        <f t="shared" si="19"/>
        <v>1.1100000000000001</v>
      </c>
    </row>
    <row r="330" spans="1:6" x14ac:dyDescent="0.2">
      <c r="A330" s="223">
        <v>27</v>
      </c>
      <c r="B330" s="210">
        <v>0.7</v>
      </c>
      <c r="C330" s="210">
        <v>2.5</v>
      </c>
      <c r="D330" s="209">
        <v>0.05</v>
      </c>
      <c r="E330" s="247">
        <f t="shared" si="18"/>
        <v>1.75</v>
      </c>
      <c r="F330" s="248">
        <f t="shared" si="19"/>
        <v>8.7500000000000008E-2</v>
      </c>
    </row>
    <row r="331" spans="1:6" x14ac:dyDescent="0.2">
      <c r="A331" s="223">
        <v>28</v>
      </c>
      <c r="B331" s="210">
        <v>0.3</v>
      </c>
      <c r="C331" s="210">
        <v>5.5</v>
      </c>
      <c r="D331" s="209">
        <v>0.05</v>
      </c>
      <c r="E331" s="247">
        <f t="shared" si="18"/>
        <v>1.65</v>
      </c>
      <c r="F331" s="248">
        <f t="shared" si="19"/>
        <v>8.2500000000000004E-2</v>
      </c>
    </row>
    <row r="332" spans="1:6" x14ac:dyDescent="0.2">
      <c r="A332" s="223">
        <v>29</v>
      </c>
      <c r="B332" s="210">
        <v>2</v>
      </c>
      <c r="C332" s="210">
        <v>2</v>
      </c>
      <c r="D332" s="209">
        <v>0.05</v>
      </c>
      <c r="E332" s="247">
        <f t="shared" si="18"/>
        <v>4</v>
      </c>
      <c r="F332" s="248">
        <f t="shared" si="19"/>
        <v>0.2</v>
      </c>
    </row>
    <row r="333" spans="1:6" x14ac:dyDescent="0.2">
      <c r="A333" s="223">
        <v>30</v>
      </c>
      <c r="B333" s="210">
        <v>0.3</v>
      </c>
      <c r="C333" s="210">
        <v>0.9</v>
      </c>
      <c r="D333" s="209">
        <v>0.05</v>
      </c>
      <c r="E333" s="247">
        <f t="shared" si="18"/>
        <v>0.27</v>
      </c>
      <c r="F333" s="248">
        <f t="shared" si="19"/>
        <v>1.3500000000000002E-2</v>
      </c>
    </row>
    <row r="334" spans="1:6" x14ac:dyDescent="0.2">
      <c r="A334" s="223">
        <v>31</v>
      </c>
      <c r="B334" s="210">
        <v>0.5</v>
      </c>
      <c r="C334" s="210">
        <v>1.3</v>
      </c>
      <c r="D334" s="209">
        <v>0.05</v>
      </c>
      <c r="E334" s="247">
        <f t="shared" si="18"/>
        <v>0.65</v>
      </c>
      <c r="F334" s="248">
        <f t="shared" si="19"/>
        <v>3.2500000000000001E-2</v>
      </c>
    </row>
    <row r="335" spans="1:6" x14ac:dyDescent="0.2">
      <c r="A335" s="223">
        <v>32</v>
      </c>
      <c r="B335" s="210">
        <v>1.6</v>
      </c>
      <c r="C335" s="210">
        <v>4</v>
      </c>
      <c r="D335" s="209">
        <v>0.05</v>
      </c>
      <c r="E335" s="247">
        <f t="shared" si="18"/>
        <v>6.4</v>
      </c>
      <c r="F335" s="248">
        <f t="shared" si="19"/>
        <v>0.32000000000000006</v>
      </c>
    </row>
    <row r="336" spans="1:6" x14ac:dyDescent="0.2">
      <c r="A336" s="223">
        <v>33</v>
      </c>
      <c r="B336" s="210">
        <v>1.5</v>
      </c>
      <c r="C336" s="210">
        <v>3</v>
      </c>
      <c r="D336" s="209">
        <v>0.05</v>
      </c>
      <c r="E336" s="247">
        <f t="shared" si="18"/>
        <v>4.5</v>
      </c>
      <c r="F336" s="248">
        <f t="shared" si="19"/>
        <v>0.22500000000000001</v>
      </c>
    </row>
    <row r="337" spans="1:6" x14ac:dyDescent="0.2">
      <c r="A337" s="223">
        <v>34</v>
      </c>
      <c r="B337" s="210">
        <v>0.3</v>
      </c>
      <c r="C337" s="210">
        <v>17</v>
      </c>
      <c r="D337" s="209">
        <v>0.05</v>
      </c>
      <c r="E337" s="247">
        <f t="shared" si="18"/>
        <v>5.0999999999999996</v>
      </c>
      <c r="F337" s="248">
        <f t="shared" si="19"/>
        <v>0.255</v>
      </c>
    </row>
    <row r="338" spans="1:6" x14ac:dyDescent="0.2">
      <c r="A338" s="223">
        <v>35</v>
      </c>
      <c r="B338" s="210">
        <v>0.6</v>
      </c>
      <c r="C338" s="210">
        <v>0.9</v>
      </c>
      <c r="D338" s="209">
        <v>0.05</v>
      </c>
      <c r="E338" s="247">
        <f t="shared" si="18"/>
        <v>0.54</v>
      </c>
      <c r="F338" s="248">
        <f t="shared" si="19"/>
        <v>2.7000000000000003E-2</v>
      </c>
    </row>
    <row r="339" spans="1:6" x14ac:dyDescent="0.2">
      <c r="A339" s="223">
        <v>36</v>
      </c>
      <c r="B339" s="210">
        <v>0.6</v>
      </c>
      <c r="C339" s="210">
        <v>1</v>
      </c>
      <c r="D339" s="209">
        <v>0.05</v>
      </c>
      <c r="E339" s="247">
        <f t="shared" si="18"/>
        <v>0.6</v>
      </c>
      <c r="F339" s="248">
        <f t="shared" si="19"/>
        <v>0.03</v>
      </c>
    </row>
    <row r="340" spans="1:6" x14ac:dyDescent="0.2">
      <c r="A340" s="223">
        <v>37</v>
      </c>
      <c r="B340" s="210">
        <v>0.5</v>
      </c>
      <c r="C340" s="210">
        <v>1.7</v>
      </c>
      <c r="D340" s="209">
        <v>0.05</v>
      </c>
      <c r="E340" s="247">
        <f t="shared" si="18"/>
        <v>0.85</v>
      </c>
      <c r="F340" s="248">
        <f t="shared" si="19"/>
        <v>4.2500000000000003E-2</v>
      </c>
    </row>
    <row r="341" spans="1:6" x14ac:dyDescent="0.2">
      <c r="A341" s="223">
        <v>38</v>
      </c>
      <c r="B341" s="210">
        <v>0.6</v>
      </c>
      <c r="C341" s="210">
        <v>1</v>
      </c>
      <c r="D341" s="209">
        <v>0.05</v>
      </c>
      <c r="E341" s="247">
        <f t="shared" si="18"/>
        <v>0.6</v>
      </c>
      <c r="F341" s="248">
        <f t="shared" si="19"/>
        <v>0.03</v>
      </c>
    </row>
    <row r="342" spans="1:6" x14ac:dyDescent="0.2">
      <c r="A342" s="223">
        <v>39</v>
      </c>
      <c r="B342" s="210">
        <v>0.4</v>
      </c>
      <c r="C342" s="210">
        <v>2</v>
      </c>
      <c r="D342" s="209">
        <v>0.05</v>
      </c>
      <c r="E342" s="247">
        <f t="shared" si="18"/>
        <v>0.8</v>
      </c>
      <c r="F342" s="248">
        <f t="shared" si="19"/>
        <v>4.0000000000000008E-2</v>
      </c>
    </row>
    <row r="343" spans="1:6" x14ac:dyDescent="0.2">
      <c r="A343" s="223">
        <v>40</v>
      </c>
      <c r="B343" s="210">
        <v>0.8</v>
      </c>
      <c r="C343" s="210">
        <v>3</v>
      </c>
      <c r="D343" s="209">
        <v>0.05</v>
      </c>
      <c r="E343" s="247">
        <f t="shared" si="18"/>
        <v>2.4000000000000004</v>
      </c>
      <c r="F343" s="248">
        <f t="shared" si="19"/>
        <v>0.12000000000000002</v>
      </c>
    </row>
    <row r="344" spans="1:6" x14ac:dyDescent="0.2">
      <c r="A344" s="223">
        <v>41</v>
      </c>
      <c r="B344" s="210">
        <v>0.5</v>
      </c>
      <c r="C344" s="210">
        <v>0.5</v>
      </c>
      <c r="D344" s="209">
        <v>0.05</v>
      </c>
      <c r="E344" s="247">
        <f t="shared" si="18"/>
        <v>0.25</v>
      </c>
      <c r="F344" s="248">
        <f t="shared" si="19"/>
        <v>1.2500000000000001E-2</v>
      </c>
    </row>
    <row r="345" spans="1:6" x14ac:dyDescent="0.2">
      <c r="A345" s="223">
        <v>42</v>
      </c>
      <c r="B345" s="210">
        <v>1</v>
      </c>
      <c r="C345" s="210">
        <v>9</v>
      </c>
      <c r="D345" s="209">
        <v>0.05</v>
      </c>
      <c r="E345" s="247">
        <f t="shared" si="18"/>
        <v>9</v>
      </c>
      <c r="F345" s="248">
        <f t="shared" si="19"/>
        <v>0.45</v>
      </c>
    </row>
    <row r="346" spans="1:6" x14ac:dyDescent="0.2">
      <c r="A346" s="223">
        <v>43</v>
      </c>
      <c r="B346" s="210">
        <v>1.7</v>
      </c>
      <c r="C346" s="210">
        <v>4.2</v>
      </c>
      <c r="D346" s="209">
        <v>0.05</v>
      </c>
      <c r="E346" s="247">
        <f t="shared" si="18"/>
        <v>7.14</v>
      </c>
      <c r="F346" s="248">
        <f t="shared" si="19"/>
        <v>0.35699999999999998</v>
      </c>
    </row>
    <row r="347" spans="1:6" x14ac:dyDescent="0.2">
      <c r="A347" s="223">
        <v>44</v>
      </c>
      <c r="B347" s="210">
        <v>1.4</v>
      </c>
      <c r="C347" s="210">
        <v>2</v>
      </c>
      <c r="D347" s="209">
        <v>0.05</v>
      </c>
      <c r="E347" s="247">
        <f t="shared" si="18"/>
        <v>2.8</v>
      </c>
      <c r="F347" s="248">
        <f t="shared" si="19"/>
        <v>0.13999999999999999</v>
      </c>
    </row>
    <row r="348" spans="1:6" x14ac:dyDescent="0.2">
      <c r="A348" s="223">
        <v>45</v>
      </c>
      <c r="B348" s="210">
        <v>1.2</v>
      </c>
      <c r="C348" s="210">
        <v>2.6</v>
      </c>
      <c r="D348" s="209">
        <v>0.05</v>
      </c>
      <c r="E348" s="247">
        <f t="shared" si="18"/>
        <v>3.12</v>
      </c>
      <c r="F348" s="248">
        <f t="shared" si="19"/>
        <v>0.15600000000000003</v>
      </c>
    </row>
    <row r="349" spans="1:6" x14ac:dyDescent="0.2">
      <c r="A349" s="223">
        <v>46</v>
      </c>
      <c r="B349" s="210">
        <v>0.8</v>
      </c>
      <c r="C349" s="210">
        <v>1.1000000000000001</v>
      </c>
      <c r="D349" s="209">
        <v>0.05</v>
      </c>
      <c r="E349" s="247">
        <f t="shared" si="18"/>
        <v>0.88000000000000012</v>
      </c>
      <c r="F349" s="248">
        <f t="shared" si="19"/>
        <v>4.4000000000000011E-2</v>
      </c>
    </row>
    <row r="350" spans="1:6" x14ac:dyDescent="0.2">
      <c r="A350" s="223">
        <v>47</v>
      </c>
      <c r="B350" s="210">
        <v>0.2</v>
      </c>
      <c r="C350" s="210">
        <v>0.4</v>
      </c>
      <c r="D350" s="209">
        <v>0.05</v>
      </c>
      <c r="E350" s="247">
        <f t="shared" si="18"/>
        <v>8.0000000000000016E-2</v>
      </c>
      <c r="F350" s="248">
        <f t="shared" si="19"/>
        <v>4.000000000000001E-3</v>
      </c>
    </row>
    <row r="351" spans="1:6" x14ac:dyDescent="0.2">
      <c r="A351" s="223">
        <v>48</v>
      </c>
      <c r="B351" s="210">
        <v>0.6</v>
      </c>
      <c r="C351" s="210">
        <v>1.5</v>
      </c>
      <c r="D351" s="209">
        <v>0.05</v>
      </c>
      <c r="E351" s="247">
        <f t="shared" si="18"/>
        <v>0.89999999999999991</v>
      </c>
      <c r="F351" s="248">
        <f t="shared" si="19"/>
        <v>4.4999999999999998E-2</v>
      </c>
    </row>
    <row r="352" spans="1:6" x14ac:dyDescent="0.2">
      <c r="A352" s="223">
        <v>49</v>
      </c>
      <c r="B352" s="210">
        <v>0.8</v>
      </c>
      <c r="C352" s="210">
        <v>0.8</v>
      </c>
      <c r="D352" s="209">
        <v>0.05</v>
      </c>
      <c r="E352" s="247">
        <f t="shared" ref="E352:E361" si="20">B352*C352</f>
        <v>0.64000000000000012</v>
      </c>
      <c r="F352" s="248">
        <f t="shared" ref="F352:F361" si="21">D352*E352</f>
        <v>3.2000000000000008E-2</v>
      </c>
    </row>
    <row r="353" spans="1:7" x14ac:dyDescent="0.2">
      <c r="A353" s="223">
        <v>50</v>
      </c>
      <c r="B353" s="210">
        <v>0.3</v>
      </c>
      <c r="C353" s="210">
        <v>0.7</v>
      </c>
      <c r="D353" s="209">
        <v>0.05</v>
      </c>
      <c r="E353" s="247">
        <f t="shared" si="20"/>
        <v>0.21</v>
      </c>
      <c r="F353" s="248">
        <f t="shared" si="21"/>
        <v>1.0500000000000001E-2</v>
      </c>
    </row>
    <row r="354" spans="1:7" x14ac:dyDescent="0.2">
      <c r="A354" s="223">
        <v>51</v>
      </c>
      <c r="B354" s="210">
        <v>0.9</v>
      </c>
      <c r="C354" s="210">
        <v>3</v>
      </c>
      <c r="D354" s="209">
        <v>0.05</v>
      </c>
      <c r="E354" s="247">
        <f t="shared" si="20"/>
        <v>2.7</v>
      </c>
      <c r="F354" s="248">
        <f t="shared" si="21"/>
        <v>0.13500000000000001</v>
      </c>
    </row>
    <row r="355" spans="1:7" x14ac:dyDescent="0.2">
      <c r="A355" s="223">
        <v>52</v>
      </c>
      <c r="B355" s="210">
        <v>0.4</v>
      </c>
      <c r="C355" s="210">
        <v>1.7</v>
      </c>
      <c r="D355" s="209">
        <v>0.05</v>
      </c>
      <c r="E355" s="247">
        <f t="shared" si="20"/>
        <v>0.68</v>
      </c>
      <c r="F355" s="248">
        <f t="shared" si="21"/>
        <v>3.4000000000000002E-2</v>
      </c>
    </row>
    <row r="356" spans="1:7" x14ac:dyDescent="0.2">
      <c r="A356" s="223">
        <v>53</v>
      </c>
      <c r="B356" s="210">
        <v>1.3</v>
      </c>
      <c r="C356" s="210">
        <v>3.7</v>
      </c>
      <c r="D356" s="209">
        <v>0.05</v>
      </c>
      <c r="E356" s="247">
        <f t="shared" si="20"/>
        <v>4.8100000000000005</v>
      </c>
      <c r="F356" s="248">
        <f t="shared" si="21"/>
        <v>0.24050000000000005</v>
      </c>
    </row>
    <row r="357" spans="1:7" x14ac:dyDescent="0.2">
      <c r="A357" s="223">
        <v>54</v>
      </c>
      <c r="B357" s="210">
        <v>0.3</v>
      </c>
      <c r="C357" s="210">
        <v>0.5</v>
      </c>
      <c r="D357" s="209">
        <v>0.05</v>
      </c>
      <c r="E357" s="247">
        <f t="shared" si="20"/>
        <v>0.15</v>
      </c>
      <c r="F357" s="248">
        <f t="shared" si="21"/>
        <v>7.4999999999999997E-3</v>
      </c>
    </row>
    <row r="358" spans="1:7" x14ac:dyDescent="0.2">
      <c r="A358" s="223">
        <v>55</v>
      </c>
      <c r="B358" s="210">
        <v>0.3</v>
      </c>
      <c r="C358" s="210">
        <v>1</v>
      </c>
      <c r="D358" s="209">
        <v>0.05</v>
      </c>
      <c r="E358" s="247">
        <f t="shared" si="20"/>
        <v>0.3</v>
      </c>
      <c r="F358" s="248">
        <f t="shared" si="21"/>
        <v>1.4999999999999999E-2</v>
      </c>
    </row>
    <row r="359" spans="1:7" x14ac:dyDescent="0.2">
      <c r="A359" s="223">
        <v>56</v>
      </c>
      <c r="B359" s="210">
        <v>0.4</v>
      </c>
      <c r="C359" s="210">
        <v>0.6</v>
      </c>
      <c r="D359" s="209">
        <v>0.05</v>
      </c>
      <c r="E359" s="247">
        <f t="shared" si="20"/>
        <v>0.24</v>
      </c>
      <c r="F359" s="248">
        <f t="shared" si="21"/>
        <v>1.2E-2</v>
      </c>
    </row>
    <row r="360" spans="1:7" x14ac:dyDescent="0.2">
      <c r="A360" s="223">
        <v>57</v>
      </c>
      <c r="B360" s="210">
        <v>0.4</v>
      </c>
      <c r="C360" s="210">
        <v>3</v>
      </c>
      <c r="D360" s="209">
        <v>0.05</v>
      </c>
      <c r="E360" s="247">
        <f t="shared" si="20"/>
        <v>1.2000000000000002</v>
      </c>
      <c r="F360" s="248">
        <f t="shared" si="21"/>
        <v>6.0000000000000012E-2</v>
      </c>
    </row>
    <row r="361" spans="1:7" x14ac:dyDescent="0.2">
      <c r="A361" s="223">
        <v>58</v>
      </c>
      <c r="B361" s="210">
        <v>0.3</v>
      </c>
      <c r="C361" s="210">
        <v>1.3</v>
      </c>
      <c r="D361" s="209">
        <v>0.05</v>
      </c>
      <c r="E361" s="247">
        <f t="shared" si="20"/>
        <v>0.39</v>
      </c>
      <c r="F361" s="248">
        <f t="shared" si="21"/>
        <v>1.9500000000000003E-2</v>
      </c>
    </row>
    <row r="362" spans="1:7" ht="15.75" thickBot="1" x14ac:dyDescent="0.3">
      <c r="A362" s="230"/>
      <c r="B362" s="231"/>
      <c r="C362" s="231"/>
      <c r="D362" s="232"/>
      <c r="E362" s="228">
        <f>SUM(E304:E361)</f>
        <v>136.99</v>
      </c>
      <c r="F362" s="229">
        <f>SUM(F304:F361)</f>
        <v>6.8494999999999999</v>
      </c>
    </row>
    <row r="363" spans="1:7" x14ac:dyDescent="0.2">
      <c r="A363" s="144"/>
      <c r="B363" s="144"/>
      <c r="C363" s="144"/>
      <c r="D363" s="144"/>
      <c r="E363" s="144"/>
      <c r="F363" s="144"/>
      <c r="G363" s="144"/>
    </row>
    <row r="364" spans="1:7" ht="13.5" thickBot="1" x14ac:dyDescent="0.25">
      <c r="A364" s="144"/>
      <c r="B364" s="144"/>
      <c r="C364" s="144"/>
      <c r="D364" s="144"/>
      <c r="E364" s="144"/>
      <c r="F364" s="144"/>
      <c r="G364" s="144"/>
    </row>
    <row r="365" spans="1:7" x14ac:dyDescent="0.2">
      <c r="A365" s="374" t="s">
        <v>178</v>
      </c>
      <c r="B365" s="375"/>
      <c r="C365" s="375"/>
      <c r="D365" s="375"/>
      <c r="E365" s="375"/>
      <c r="F365" s="376"/>
    </row>
    <row r="366" spans="1:7" s="235" customFormat="1" x14ac:dyDescent="0.2">
      <c r="A366" s="223" t="s">
        <v>163</v>
      </c>
      <c r="B366" s="209" t="s">
        <v>168</v>
      </c>
      <c r="C366" s="209" t="s">
        <v>306</v>
      </c>
      <c r="D366" s="209" t="s">
        <v>165</v>
      </c>
      <c r="E366" s="209" t="s">
        <v>166</v>
      </c>
      <c r="F366" s="222" t="s">
        <v>167</v>
      </c>
    </row>
    <row r="367" spans="1:7" x14ac:dyDescent="0.2">
      <c r="A367" s="223">
        <v>1</v>
      </c>
      <c r="B367" s="210">
        <v>0.3</v>
      </c>
      <c r="C367" s="210">
        <v>10</v>
      </c>
      <c r="D367" s="209">
        <v>0.05</v>
      </c>
      <c r="E367" s="247">
        <f>B367*C367</f>
        <v>3</v>
      </c>
      <c r="F367" s="248">
        <f>D367*E367</f>
        <v>0.15000000000000002</v>
      </c>
    </row>
    <row r="368" spans="1:7" x14ac:dyDescent="0.2">
      <c r="A368" s="223">
        <v>2</v>
      </c>
      <c r="B368" s="210">
        <v>3.3</v>
      </c>
      <c r="C368" s="210">
        <v>10</v>
      </c>
      <c r="D368" s="209">
        <v>0.05</v>
      </c>
      <c r="E368" s="247">
        <f t="shared" ref="E368:E382" si="22">B368*C368</f>
        <v>33</v>
      </c>
      <c r="F368" s="248">
        <f t="shared" ref="F368:F382" si="23">D368*E368</f>
        <v>1.6500000000000001</v>
      </c>
    </row>
    <row r="369" spans="1:6" x14ac:dyDescent="0.2">
      <c r="A369" s="223">
        <v>3</v>
      </c>
      <c r="B369" s="210">
        <v>0.5</v>
      </c>
      <c r="C369" s="210">
        <v>1</v>
      </c>
      <c r="D369" s="209">
        <v>0.05</v>
      </c>
      <c r="E369" s="247">
        <f t="shared" si="22"/>
        <v>0.5</v>
      </c>
      <c r="F369" s="248">
        <f t="shared" si="23"/>
        <v>2.5000000000000001E-2</v>
      </c>
    </row>
    <row r="370" spans="1:6" x14ac:dyDescent="0.2">
      <c r="A370" s="223">
        <v>4</v>
      </c>
      <c r="B370" s="210">
        <v>0.4</v>
      </c>
      <c r="C370" s="210">
        <v>4.5999999999999996</v>
      </c>
      <c r="D370" s="209">
        <v>0.05</v>
      </c>
      <c r="E370" s="247">
        <f t="shared" si="22"/>
        <v>1.8399999999999999</v>
      </c>
      <c r="F370" s="248">
        <f t="shared" si="23"/>
        <v>9.1999999999999998E-2</v>
      </c>
    </row>
    <row r="371" spans="1:6" x14ac:dyDescent="0.2">
      <c r="A371" s="223">
        <v>5</v>
      </c>
      <c r="B371" s="210">
        <v>1.3</v>
      </c>
      <c r="C371" s="210">
        <v>6</v>
      </c>
      <c r="D371" s="209">
        <v>0.05</v>
      </c>
      <c r="E371" s="247">
        <f t="shared" si="22"/>
        <v>7.8000000000000007</v>
      </c>
      <c r="F371" s="248">
        <f t="shared" si="23"/>
        <v>0.39000000000000007</v>
      </c>
    </row>
    <row r="372" spans="1:6" x14ac:dyDescent="0.2">
      <c r="A372" s="223">
        <v>6</v>
      </c>
      <c r="B372" s="210">
        <v>1.2</v>
      </c>
      <c r="C372" s="210">
        <v>2</v>
      </c>
      <c r="D372" s="209">
        <v>0.05</v>
      </c>
      <c r="E372" s="247">
        <f t="shared" si="22"/>
        <v>2.4</v>
      </c>
      <c r="F372" s="248">
        <f t="shared" si="23"/>
        <v>0.12</v>
      </c>
    </row>
    <row r="373" spans="1:6" x14ac:dyDescent="0.2">
      <c r="A373" s="223">
        <v>7</v>
      </c>
      <c r="B373" s="210">
        <v>0.3</v>
      </c>
      <c r="C373" s="210">
        <v>4</v>
      </c>
      <c r="D373" s="209">
        <v>0.05</v>
      </c>
      <c r="E373" s="247">
        <f t="shared" si="22"/>
        <v>1.2</v>
      </c>
      <c r="F373" s="248">
        <f t="shared" si="23"/>
        <v>0.06</v>
      </c>
    </row>
    <row r="374" spans="1:6" x14ac:dyDescent="0.2">
      <c r="A374" s="223">
        <v>8</v>
      </c>
      <c r="B374" s="210">
        <v>1.9</v>
      </c>
      <c r="C374" s="210">
        <v>2.2000000000000002</v>
      </c>
      <c r="D374" s="209">
        <v>0.05</v>
      </c>
      <c r="E374" s="247">
        <f t="shared" si="22"/>
        <v>4.18</v>
      </c>
      <c r="F374" s="248">
        <f t="shared" si="23"/>
        <v>0.20899999999999999</v>
      </c>
    </row>
    <row r="375" spans="1:6" x14ac:dyDescent="0.2">
      <c r="A375" s="223">
        <v>9</v>
      </c>
      <c r="B375" s="210">
        <v>1.2</v>
      </c>
      <c r="C375" s="210">
        <v>5</v>
      </c>
      <c r="D375" s="209">
        <v>0.05</v>
      </c>
      <c r="E375" s="247">
        <f t="shared" si="22"/>
        <v>6</v>
      </c>
      <c r="F375" s="248">
        <f t="shared" si="23"/>
        <v>0.30000000000000004</v>
      </c>
    </row>
    <row r="376" spans="1:6" x14ac:dyDescent="0.2">
      <c r="A376" s="223">
        <v>10</v>
      </c>
      <c r="B376" s="210">
        <v>1</v>
      </c>
      <c r="C376" s="210">
        <v>3</v>
      </c>
      <c r="D376" s="209">
        <v>0.05</v>
      </c>
      <c r="E376" s="247">
        <f t="shared" si="22"/>
        <v>3</v>
      </c>
      <c r="F376" s="248">
        <f t="shared" si="23"/>
        <v>0.15000000000000002</v>
      </c>
    </row>
    <row r="377" spans="1:6" x14ac:dyDescent="0.2">
      <c r="A377" s="223">
        <v>11</v>
      </c>
      <c r="B377" s="210">
        <v>0.3</v>
      </c>
      <c r="C377" s="210">
        <v>4</v>
      </c>
      <c r="D377" s="209">
        <v>0.05</v>
      </c>
      <c r="E377" s="247">
        <f t="shared" si="22"/>
        <v>1.2</v>
      </c>
      <c r="F377" s="248">
        <f t="shared" si="23"/>
        <v>0.06</v>
      </c>
    </row>
    <row r="378" spans="1:6" x14ac:dyDescent="0.2">
      <c r="A378" s="223">
        <v>12</v>
      </c>
      <c r="B378" s="210">
        <v>0.3</v>
      </c>
      <c r="C378" s="210">
        <v>6</v>
      </c>
      <c r="D378" s="209">
        <v>0.05</v>
      </c>
      <c r="E378" s="247">
        <f t="shared" si="22"/>
        <v>1.7999999999999998</v>
      </c>
      <c r="F378" s="248">
        <f t="shared" si="23"/>
        <v>0.09</v>
      </c>
    </row>
    <row r="379" spans="1:6" x14ac:dyDescent="0.2">
      <c r="A379" s="223">
        <v>13</v>
      </c>
      <c r="B379" s="210">
        <v>0.7</v>
      </c>
      <c r="C379" s="210">
        <v>5.4</v>
      </c>
      <c r="D379" s="209">
        <v>0.05</v>
      </c>
      <c r="E379" s="247">
        <f t="shared" si="22"/>
        <v>3.78</v>
      </c>
      <c r="F379" s="248">
        <f t="shared" si="23"/>
        <v>0.189</v>
      </c>
    </row>
    <row r="380" spans="1:6" x14ac:dyDescent="0.2">
      <c r="A380" s="223">
        <v>14</v>
      </c>
      <c r="B380" s="210">
        <v>0.3</v>
      </c>
      <c r="C380" s="210">
        <v>10</v>
      </c>
      <c r="D380" s="209">
        <v>0.05</v>
      </c>
      <c r="E380" s="247">
        <f t="shared" si="22"/>
        <v>3</v>
      </c>
      <c r="F380" s="248">
        <f t="shared" si="23"/>
        <v>0.15000000000000002</v>
      </c>
    </row>
    <row r="381" spans="1:6" x14ac:dyDescent="0.2">
      <c r="A381" s="223">
        <v>15</v>
      </c>
      <c r="B381" s="210">
        <v>0.8</v>
      </c>
      <c r="C381" s="210">
        <v>4</v>
      </c>
      <c r="D381" s="209">
        <v>0.05</v>
      </c>
      <c r="E381" s="247">
        <f t="shared" si="22"/>
        <v>3.2</v>
      </c>
      <c r="F381" s="248">
        <f t="shared" si="23"/>
        <v>0.16000000000000003</v>
      </c>
    </row>
    <row r="382" spans="1:6" x14ac:dyDescent="0.2">
      <c r="A382" s="223">
        <v>16</v>
      </c>
      <c r="B382" s="210">
        <v>0.5</v>
      </c>
      <c r="C382" s="210">
        <v>3.5</v>
      </c>
      <c r="D382" s="209">
        <v>0.05</v>
      </c>
      <c r="E382" s="247">
        <f t="shared" si="22"/>
        <v>1.75</v>
      </c>
      <c r="F382" s="248">
        <f t="shared" si="23"/>
        <v>8.7500000000000008E-2</v>
      </c>
    </row>
    <row r="383" spans="1:6" ht="15.75" thickBot="1" x14ac:dyDescent="0.3">
      <c r="A383" s="230"/>
      <c r="B383" s="231"/>
      <c r="C383" s="231"/>
      <c r="D383" s="232"/>
      <c r="E383" s="228">
        <f>SUM(E367:E382)</f>
        <v>77.650000000000006</v>
      </c>
      <c r="F383" s="229">
        <f>SUM(F367:F382)</f>
        <v>3.8825000000000003</v>
      </c>
    </row>
    <row r="384" spans="1:6" x14ac:dyDescent="0.2">
      <c r="A384" s="144"/>
      <c r="B384" s="144"/>
      <c r="C384" s="144"/>
      <c r="D384" s="144"/>
      <c r="E384" s="144"/>
      <c r="F384" s="144"/>
    </row>
    <row r="385" spans="1:6" ht="13.5" thickBot="1" x14ac:dyDescent="0.25">
      <c r="A385" s="144"/>
      <c r="B385" s="144"/>
      <c r="C385" s="144"/>
      <c r="D385" s="144"/>
      <c r="E385" s="144"/>
      <c r="F385" s="144"/>
    </row>
    <row r="386" spans="1:6" x14ac:dyDescent="0.2">
      <c r="A386" s="374" t="s">
        <v>179</v>
      </c>
      <c r="B386" s="375"/>
      <c r="C386" s="375"/>
      <c r="D386" s="375"/>
      <c r="E386" s="375"/>
      <c r="F386" s="376"/>
    </row>
    <row r="387" spans="1:6" s="235" customFormat="1" x14ac:dyDescent="0.2">
      <c r="A387" s="223" t="s">
        <v>163</v>
      </c>
      <c r="B387" s="209" t="s">
        <v>168</v>
      </c>
      <c r="C387" s="209" t="s">
        <v>306</v>
      </c>
      <c r="D387" s="209" t="s">
        <v>165</v>
      </c>
      <c r="E387" s="209" t="s">
        <v>166</v>
      </c>
      <c r="F387" s="222" t="s">
        <v>167</v>
      </c>
    </row>
    <row r="388" spans="1:6" x14ac:dyDescent="0.2">
      <c r="A388" s="223">
        <v>1</v>
      </c>
      <c r="B388" s="210">
        <v>0.8</v>
      </c>
      <c r="C388" s="210">
        <v>1.2</v>
      </c>
      <c r="D388" s="209">
        <v>0.05</v>
      </c>
      <c r="E388" s="247">
        <f>B388*C388</f>
        <v>0.96</v>
      </c>
      <c r="F388" s="248">
        <f>D388*E388</f>
        <v>4.8000000000000001E-2</v>
      </c>
    </row>
    <row r="389" spans="1:6" x14ac:dyDescent="0.2">
      <c r="A389" s="223">
        <v>2</v>
      </c>
      <c r="B389" s="210">
        <v>0.2</v>
      </c>
      <c r="C389" s="210">
        <v>10</v>
      </c>
      <c r="D389" s="209">
        <v>0.05</v>
      </c>
      <c r="E389" s="247">
        <f t="shared" ref="E389:E400" si="24">B389*C389</f>
        <v>2</v>
      </c>
      <c r="F389" s="248">
        <f t="shared" ref="F389:F400" si="25">D389*E389</f>
        <v>0.1</v>
      </c>
    </row>
    <row r="390" spans="1:6" x14ac:dyDescent="0.2">
      <c r="A390" s="223">
        <v>3</v>
      </c>
      <c r="B390" s="210">
        <v>0.3</v>
      </c>
      <c r="C390" s="210">
        <v>3.8</v>
      </c>
      <c r="D390" s="209">
        <v>0.05</v>
      </c>
      <c r="E390" s="247">
        <f t="shared" si="24"/>
        <v>1.1399999999999999</v>
      </c>
      <c r="F390" s="248">
        <f t="shared" si="25"/>
        <v>5.6999999999999995E-2</v>
      </c>
    </row>
    <row r="391" spans="1:6" x14ac:dyDescent="0.2">
      <c r="A391" s="223">
        <v>4</v>
      </c>
      <c r="B391" s="210">
        <v>0.4</v>
      </c>
      <c r="C391" s="210">
        <v>8</v>
      </c>
      <c r="D391" s="209">
        <v>0.05</v>
      </c>
      <c r="E391" s="247">
        <f t="shared" si="24"/>
        <v>3.2</v>
      </c>
      <c r="F391" s="248">
        <f t="shared" si="25"/>
        <v>0.16000000000000003</v>
      </c>
    </row>
    <row r="392" spans="1:6" x14ac:dyDescent="0.2">
      <c r="A392" s="223">
        <v>5</v>
      </c>
      <c r="B392" s="210">
        <v>0.6</v>
      </c>
      <c r="C392" s="210">
        <v>0.6</v>
      </c>
      <c r="D392" s="209">
        <v>0.05</v>
      </c>
      <c r="E392" s="247">
        <f t="shared" si="24"/>
        <v>0.36</v>
      </c>
      <c r="F392" s="248">
        <f t="shared" si="25"/>
        <v>1.7999999999999999E-2</v>
      </c>
    </row>
    <row r="393" spans="1:6" x14ac:dyDescent="0.2">
      <c r="A393" s="223">
        <v>6</v>
      </c>
      <c r="B393" s="210">
        <v>0.5</v>
      </c>
      <c r="C393" s="210">
        <v>0.5</v>
      </c>
      <c r="D393" s="209">
        <v>0.05</v>
      </c>
      <c r="E393" s="247">
        <f t="shared" si="24"/>
        <v>0.25</v>
      </c>
      <c r="F393" s="248">
        <f t="shared" si="25"/>
        <v>1.2500000000000001E-2</v>
      </c>
    </row>
    <row r="394" spans="1:6" x14ac:dyDescent="0.2">
      <c r="A394" s="223">
        <v>7</v>
      </c>
      <c r="B394" s="210">
        <v>0.5</v>
      </c>
      <c r="C394" s="210">
        <v>4</v>
      </c>
      <c r="D394" s="209">
        <v>0.05</v>
      </c>
      <c r="E394" s="247">
        <f t="shared" si="24"/>
        <v>2</v>
      </c>
      <c r="F394" s="248">
        <f t="shared" si="25"/>
        <v>0.1</v>
      </c>
    </row>
    <row r="395" spans="1:6" x14ac:dyDescent="0.2">
      <c r="A395" s="223">
        <v>8</v>
      </c>
      <c r="B395" s="210">
        <v>0.4</v>
      </c>
      <c r="C395" s="210">
        <v>2</v>
      </c>
      <c r="D395" s="209">
        <v>0.05</v>
      </c>
      <c r="E395" s="247">
        <f t="shared" si="24"/>
        <v>0.8</v>
      </c>
      <c r="F395" s="248">
        <f t="shared" si="25"/>
        <v>4.0000000000000008E-2</v>
      </c>
    </row>
    <row r="396" spans="1:6" x14ac:dyDescent="0.2">
      <c r="A396" s="223">
        <v>9</v>
      </c>
      <c r="B396" s="210">
        <v>0.6</v>
      </c>
      <c r="C396" s="210">
        <v>3</v>
      </c>
      <c r="D396" s="209">
        <v>0.05</v>
      </c>
      <c r="E396" s="247">
        <f t="shared" si="24"/>
        <v>1.7999999999999998</v>
      </c>
      <c r="F396" s="248">
        <f t="shared" si="25"/>
        <v>0.09</v>
      </c>
    </row>
    <row r="397" spans="1:6" x14ac:dyDescent="0.2">
      <c r="A397" s="223">
        <v>10</v>
      </c>
      <c r="B397" s="210">
        <v>0.3</v>
      </c>
      <c r="C397" s="210">
        <v>4</v>
      </c>
      <c r="D397" s="209">
        <v>0.05</v>
      </c>
      <c r="E397" s="247">
        <f t="shared" si="24"/>
        <v>1.2</v>
      </c>
      <c r="F397" s="248">
        <f t="shared" si="25"/>
        <v>0.06</v>
      </c>
    </row>
    <row r="398" spans="1:6" x14ac:dyDescent="0.2">
      <c r="A398" s="223">
        <v>11</v>
      </c>
      <c r="B398" s="210">
        <v>0.4</v>
      </c>
      <c r="C398" s="210">
        <v>4</v>
      </c>
      <c r="D398" s="209">
        <v>0.05</v>
      </c>
      <c r="E398" s="247">
        <f t="shared" si="24"/>
        <v>1.6</v>
      </c>
      <c r="F398" s="248">
        <f t="shared" si="25"/>
        <v>8.0000000000000016E-2</v>
      </c>
    </row>
    <row r="399" spans="1:6" x14ac:dyDescent="0.2">
      <c r="A399" s="223">
        <v>12</v>
      </c>
      <c r="B399" s="210">
        <v>0.3</v>
      </c>
      <c r="C399" s="210">
        <v>3.7</v>
      </c>
      <c r="D399" s="209">
        <v>0.05</v>
      </c>
      <c r="E399" s="247">
        <f t="shared" si="24"/>
        <v>1.1100000000000001</v>
      </c>
      <c r="F399" s="248">
        <f t="shared" si="25"/>
        <v>5.5500000000000008E-2</v>
      </c>
    </row>
    <row r="400" spans="1:6" x14ac:dyDescent="0.2">
      <c r="A400" s="223">
        <v>13</v>
      </c>
      <c r="B400" s="210">
        <v>0.2</v>
      </c>
      <c r="C400" s="210">
        <v>3</v>
      </c>
      <c r="D400" s="209">
        <v>0.05</v>
      </c>
      <c r="E400" s="247">
        <f t="shared" si="24"/>
        <v>0.60000000000000009</v>
      </c>
      <c r="F400" s="248">
        <f t="shared" si="25"/>
        <v>3.0000000000000006E-2</v>
      </c>
    </row>
    <row r="401" spans="1:6" x14ac:dyDescent="0.2">
      <c r="A401" s="223">
        <v>14</v>
      </c>
      <c r="B401" s="210">
        <v>0.4</v>
      </c>
      <c r="C401" s="210">
        <v>0.7</v>
      </c>
      <c r="D401" s="209">
        <v>0.05</v>
      </c>
      <c r="E401" s="247">
        <f>B401*C401</f>
        <v>0.27999999999999997</v>
      </c>
      <c r="F401" s="248">
        <f>D401*E401</f>
        <v>1.3999999999999999E-2</v>
      </c>
    </row>
    <row r="402" spans="1:6" x14ac:dyDescent="0.2">
      <c r="A402" s="223">
        <v>15</v>
      </c>
      <c r="B402" s="210">
        <v>0.3</v>
      </c>
      <c r="C402" s="210">
        <v>2</v>
      </c>
      <c r="D402" s="209">
        <v>0.05</v>
      </c>
      <c r="E402" s="247">
        <f>B402*C402</f>
        <v>0.6</v>
      </c>
      <c r="F402" s="248">
        <f>D402*E402</f>
        <v>0.03</v>
      </c>
    </row>
    <row r="403" spans="1:6" x14ac:dyDescent="0.2">
      <c r="A403" s="223">
        <v>16</v>
      </c>
      <c r="B403" s="210">
        <v>0.4</v>
      </c>
      <c r="C403" s="210">
        <v>2</v>
      </c>
      <c r="D403" s="209">
        <v>0.05</v>
      </c>
      <c r="E403" s="247">
        <f>B403*C403</f>
        <v>0.8</v>
      </c>
      <c r="F403" s="248">
        <f>D403*E403</f>
        <v>4.0000000000000008E-2</v>
      </c>
    </row>
    <row r="404" spans="1:6" ht="15.75" thickBot="1" x14ac:dyDescent="0.3">
      <c r="A404" s="220"/>
      <c r="B404" s="221"/>
      <c r="C404" s="221"/>
      <c r="D404" s="221"/>
      <c r="E404" s="228">
        <f>SUM(E388:E403)</f>
        <v>18.700000000000006</v>
      </c>
      <c r="F404" s="229">
        <f>SUM(F388:F403)</f>
        <v>0.93500000000000016</v>
      </c>
    </row>
    <row r="405" spans="1:6" x14ac:dyDescent="0.2">
      <c r="A405" s="144"/>
      <c r="B405" s="144"/>
      <c r="C405" s="144"/>
      <c r="D405" s="144"/>
      <c r="E405" s="144"/>
      <c r="F405" s="144"/>
    </row>
    <row r="406" spans="1:6" ht="13.5" thickBot="1" x14ac:dyDescent="0.25">
      <c r="A406" s="144"/>
      <c r="B406" s="144"/>
      <c r="C406" s="144"/>
      <c r="D406" s="144"/>
      <c r="E406" s="144"/>
      <c r="F406" s="144"/>
    </row>
    <row r="407" spans="1:6" x14ac:dyDescent="0.2">
      <c r="A407" s="374" t="s">
        <v>180</v>
      </c>
      <c r="B407" s="375"/>
      <c r="C407" s="375"/>
      <c r="D407" s="375"/>
      <c r="E407" s="375"/>
      <c r="F407" s="376"/>
    </row>
    <row r="408" spans="1:6" x14ac:dyDescent="0.2">
      <c r="A408" s="223" t="s">
        <v>163</v>
      </c>
      <c r="B408" s="208" t="s">
        <v>168</v>
      </c>
      <c r="C408" s="209" t="s">
        <v>306</v>
      </c>
      <c r="D408" s="208" t="s">
        <v>165</v>
      </c>
      <c r="E408" s="209" t="s">
        <v>166</v>
      </c>
      <c r="F408" s="222" t="s">
        <v>167</v>
      </c>
    </row>
    <row r="409" spans="1:6" x14ac:dyDescent="0.2">
      <c r="A409" s="223">
        <v>1</v>
      </c>
      <c r="B409" s="210">
        <v>1.5</v>
      </c>
      <c r="C409" s="210">
        <v>1.5</v>
      </c>
      <c r="D409" s="209">
        <v>0.05</v>
      </c>
      <c r="E409" s="247">
        <f>B409*C409</f>
        <v>2.25</v>
      </c>
      <c r="F409" s="224">
        <f>D409*E409</f>
        <v>0.1125</v>
      </c>
    </row>
    <row r="410" spans="1:6" x14ac:dyDescent="0.2">
      <c r="A410" s="223">
        <v>2</v>
      </c>
      <c r="B410" s="210">
        <v>0.5</v>
      </c>
      <c r="C410" s="210">
        <v>1</v>
      </c>
      <c r="D410" s="209">
        <v>0.05</v>
      </c>
      <c r="E410" s="211">
        <f t="shared" ref="E410:E415" si="26">B410*C410</f>
        <v>0.5</v>
      </c>
      <c r="F410" s="224">
        <f t="shared" ref="F410:F415" si="27">D410*E410</f>
        <v>2.5000000000000001E-2</v>
      </c>
    </row>
    <row r="411" spans="1:6" x14ac:dyDescent="0.2">
      <c r="A411" s="223">
        <v>3</v>
      </c>
      <c r="B411" s="210">
        <v>0.5</v>
      </c>
      <c r="C411" s="210">
        <v>1</v>
      </c>
      <c r="D411" s="209">
        <v>0.05</v>
      </c>
      <c r="E411" s="211">
        <f t="shared" si="26"/>
        <v>0.5</v>
      </c>
      <c r="F411" s="224">
        <f t="shared" si="27"/>
        <v>2.5000000000000001E-2</v>
      </c>
    </row>
    <row r="412" spans="1:6" x14ac:dyDescent="0.2">
      <c r="A412" s="223">
        <v>4</v>
      </c>
      <c r="B412" s="210">
        <v>0.7</v>
      </c>
      <c r="C412" s="210">
        <v>1.5</v>
      </c>
      <c r="D412" s="209">
        <v>0.05</v>
      </c>
      <c r="E412" s="211">
        <f t="shared" si="26"/>
        <v>1.0499999999999998</v>
      </c>
      <c r="F412" s="224">
        <f t="shared" si="27"/>
        <v>5.2499999999999991E-2</v>
      </c>
    </row>
    <row r="413" spans="1:6" x14ac:dyDescent="0.2">
      <c r="A413" s="223">
        <v>5</v>
      </c>
      <c r="B413" s="210">
        <v>0.4</v>
      </c>
      <c r="C413" s="210">
        <v>3.5</v>
      </c>
      <c r="D413" s="209">
        <v>0.05</v>
      </c>
      <c r="E413" s="211">
        <f t="shared" si="26"/>
        <v>1.4000000000000001</v>
      </c>
      <c r="F413" s="224">
        <f t="shared" si="27"/>
        <v>7.0000000000000007E-2</v>
      </c>
    </row>
    <row r="414" spans="1:6" x14ac:dyDescent="0.2">
      <c r="A414" s="223">
        <v>6</v>
      </c>
      <c r="B414" s="210">
        <v>1.7</v>
      </c>
      <c r="C414" s="210">
        <v>2.6</v>
      </c>
      <c r="D414" s="209">
        <v>0.05</v>
      </c>
      <c r="E414" s="211">
        <f t="shared" si="26"/>
        <v>4.42</v>
      </c>
      <c r="F414" s="224">
        <f t="shared" si="27"/>
        <v>0.221</v>
      </c>
    </row>
    <row r="415" spans="1:6" x14ac:dyDescent="0.2">
      <c r="A415" s="223">
        <v>7</v>
      </c>
      <c r="B415" s="210">
        <v>0.3</v>
      </c>
      <c r="C415" s="210">
        <v>3.9</v>
      </c>
      <c r="D415" s="209">
        <v>0.05</v>
      </c>
      <c r="E415" s="211">
        <f t="shared" si="26"/>
        <v>1.17</v>
      </c>
      <c r="F415" s="224">
        <f t="shared" si="27"/>
        <v>5.8499999999999996E-2</v>
      </c>
    </row>
    <row r="416" spans="1:6" x14ac:dyDescent="0.2">
      <c r="A416" s="223">
        <v>8</v>
      </c>
      <c r="B416" s="210">
        <v>0.4</v>
      </c>
      <c r="C416" s="210">
        <v>3</v>
      </c>
      <c r="D416" s="209">
        <v>0.05</v>
      </c>
      <c r="E416" s="211">
        <f>B416*C416</f>
        <v>1.2000000000000002</v>
      </c>
      <c r="F416" s="224">
        <f>D416*E416</f>
        <v>6.0000000000000012E-2</v>
      </c>
    </row>
    <row r="417" spans="1:7" x14ac:dyDescent="0.2">
      <c r="A417" s="223">
        <v>9</v>
      </c>
      <c r="B417" s="210">
        <v>0.4</v>
      </c>
      <c r="C417" s="210">
        <v>7.8</v>
      </c>
      <c r="D417" s="209">
        <v>0.05</v>
      </c>
      <c r="E417" s="211">
        <f>B417*C417</f>
        <v>3.12</v>
      </c>
      <c r="F417" s="224">
        <f>D417*E417</f>
        <v>0.15600000000000003</v>
      </c>
    </row>
    <row r="418" spans="1:7" ht="15.75" thickBot="1" x14ac:dyDescent="0.3">
      <c r="A418" s="220"/>
      <c r="B418" s="221"/>
      <c r="C418" s="221"/>
      <c r="D418" s="221"/>
      <c r="E418" s="228">
        <f>SUM(E409:E417)</f>
        <v>15.610000000000003</v>
      </c>
      <c r="F418" s="229">
        <f>SUM(F409:F417)</f>
        <v>0.78050000000000008</v>
      </c>
    </row>
    <row r="419" spans="1:7" s="144" customFormat="1" x14ac:dyDescent="0.2"/>
    <row r="420" spans="1:7" s="144" customFormat="1" ht="13.5" thickBot="1" x14ac:dyDescent="0.25"/>
    <row r="421" spans="1:7" x14ac:dyDescent="0.2">
      <c r="A421" s="374" t="s">
        <v>181</v>
      </c>
      <c r="B421" s="375"/>
      <c r="C421" s="375"/>
      <c r="D421" s="375"/>
      <c r="E421" s="375"/>
      <c r="F421" s="376"/>
    </row>
    <row r="422" spans="1:7" s="235" customFormat="1" x14ac:dyDescent="0.2">
      <c r="A422" s="223" t="s">
        <v>163</v>
      </c>
      <c r="B422" s="209" t="s">
        <v>168</v>
      </c>
      <c r="C422" s="209" t="s">
        <v>306</v>
      </c>
      <c r="D422" s="209" t="s">
        <v>165</v>
      </c>
      <c r="E422" s="209" t="s">
        <v>166</v>
      </c>
      <c r="F422" s="222" t="s">
        <v>167</v>
      </c>
    </row>
    <row r="423" spans="1:7" x14ac:dyDescent="0.2">
      <c r="A423" s="223">
        <v>1</v>
      </c>
      <c r="B423" s="210">
        <v>1</v>
      </c>
      <c r="C423" s="210">
        <v>7</v>
      </c>
      <c r="D423" s="209">
        <v>0.05</v>
      </c>
      <c r="E423" s="211">
        <f>B423*C423</f>
        <v>7</v>
      </c>
      <c r="F423" s="224">
        <f>D423*E423</f>
        <v>0.35000000000000003</v>
      </c>
    </row>
    <row r="424" spans="1:7" x14ac:dyDescent="0.2">
      <c r="A424" s="223">
        <v>2</v>
      </c>
      <c r="B424" s="210">
        <v>0.4</v>
      </c>
      <c r="C424" s="210">
        <v>0.6</v>
      </c>
      <c r="D424" s="209">
        <v>0.05</v>
      </c>
      <c r="E424" s="211">
        <f>B424*C424</f>
        <v>0.24</v>
      </c>
      <c r="F424" s="224">
        <f>D424*E424</f>
        <v>1.2E-2</v>
      </c>
    </row>
    <row r="425" spans="1:7" x14ac:dyDescent="0.2">
      <c r="A425" s="223">
        <v>3</v>
      </c>
      <c r="B425" s="210">
        <v>0.4</v>
      </c>
      <c r="C425" s="210">
        <v>2.7</v>
      </c>
      <c r="D425" s="209">
        <v>0.05</v>
      </c>
      <c r="E425" s="211">
        <f>B425*C425</f>
        <v>1.08</v>
      </c>
      <c r="F425" s="224">
        <f>D425*E425</f>
        <v>5.4000000000000006E-2</v>
      </c>
    </row>
    <row r="426" spans="1:7" hidden="1" x14ac:dyDescent="0.2">
      <c r="A426" s="223"/>
      <c r="B426" s="210"/>
      <c r="C426" s="210"/>
      <c r="D426" s="209"/>
      <c r="E426" s="211"/>
      <c r="F426" s="224"/>
    </row>
    <row r="427" spans="1:7" hidden="1" x14ac:dyDescent="0.2">
      <c r="A427" s="223"/>
      <c r="B427" s="210"/>
      <c r="C427" s="210"/>
      <c r="D427" s="209"/>
      <c r="E427" s="211"/>
      <c r="F427" s="224"/>
    </row>
    <row r="428" spans="1:7" hidden="1" x14ac:dyDescent="0.2">
      <c r="A428" s="223"/>
      <c r="B428" s="210"/>
      <c r="C428" s="210"/>
      <c r="D428" s="209"/>
      <c r="E428" s="211"/>
      <c r="F428" s="224"/>
    </row>
    <row r="429" spans="1:7" hidden="1" x14ac:dyDescent="0.2">
      <c r="A429" s="223"/>
      <c r="B429" s="210"/>
      <c r="C429" s="210"/>
      <c r="D429" s="209"/>
      <c r="E429" s="211"/>
      <c r="F429" s="224"/>
    </row>
    <row r="430" spans="1:7" hidden="1" x14ac:dyDescent="0.2">
      <c r="A430" s="223"/>
      <c r="B430" s="210"/>
      <c r="C430" s="210"/>
      <c r="D430" s="209"/>
      <c r="E430" s="211"/>
      <c r="F430" s="224"/>
    </row>
    <row r="431" spans="1:7" ht="15.75" thickBot="1" x14ac:dyDescent="0.3">
      <c r="A431" s="220"/>
      <c r="B431" s="221"/>
      <c r="C431" s="221"/>
      <c r="D431" s="221"/>
      <c r="E431" s="228">
        <f>SUM(E423:E430)</f>
        <v>8.32</v>
      </c>
      <c r="F431" s="229">
        <f>SUM(F423:F430)</f>
        <v>0.41600000000000004</v>
      </c>
    </row>
    <row r="432" spans="1:7" x14ac:dyDescent="0.2">
      <c r="A432" s="144"/>
      <c r="B432" s="144"/>
      <c r="C432" s="144"/>
      <c r="D432" s="144"/>
      <c r="E432" s="144"/>
      <c r="F432" s="144"/>
      <c r="G432" s="144"/>
    </row>
    <row r="433" spans="1:7" ht="13.5" thickBot="1" x14ac:dyDescent="0.25">
      <c r="A433" s="144"/>
      <c r="B433" s="144"/>
      <c r="C433" s="144"/>
      <c r="D433" s="144"/>
      <c r="E433" s="144"/>
      <c r="F433" s="144"/>
      <c r="G433" s="144"/>
    </row>
    <row r="434" spans="1:7" x14ac:dyDescent="0.2">
      <c r="A434" s="374" t="s">
        <v>182</v>
      </c>
      <c r="B434" s="375"/>
      <c r="C434" s="375"/>
      <c r="D434" s="375"/>
      <c r="E434" s="375"/>
      <c r="F434" s="376"/>
    </row>
    <row r="435" spans="1:7" s="235" customFormat="1" x14ac:dyDescent="0.2">
      <c r="A435" s="223" t="s">
        <v>163</v>
      </c>
      <c r="B435" s="209" t="s">
        <v>168</v>
      </c>
      <c r="C435" s="209" t="s">
        <v>306</v>
      </c>
      <c r="D435" s="209" t="s">
        <v>165</v>
      </c>
      <c r="E435" s="209" t="s">
        <v>166</v>
      </c>
      <c r="F435" s="222" t="s">
        <v>167</v>
      </c>
    </row>
    <row r="436" spans="1:7" x14ac:dyDescent="0.2">
      <c r="A436" s="223">
        <v>1</v>
      </c>
      <c r="B436" s="210">
        <v>0.8</v>
      </c>
      <c r="C436" s="210">
        <v>1.3</v>
      </c>
      <c r="D436" s="209">
        <v>0.05</v>
      </c>
      <c r="E436" s="211">
        <f>B436*C436</f>
        <v>1.04</v>
      </c>
      <c r="F436" s="224">
        <f>D436*E436</f>
        <v>5.2000000000000005E-2</v>
      </c>
    </row>
    <row r="437" spans="1:7" x14ac:dyDescent="0.2">
      <c r="A437" s="223">
        <v>2</v>
      </c>
      <c r="B437" s="210">
        <v>0.7</v>
      </c>
      <c r="C437" s="210">
        <v>1.3</v>
      </c>
      <c r="D437" s="209">
        <v>0.05</v>
      </c>
      <c r="E437" s="211">
        <f t="shared" ref="E437:E470" si="28">B437*C437</f>
        <v>0.90999999999999992</v>
      </c>
      <c r="F437" s="224">
        <f t="shared" ref="F437:F470" si="29">D437*E437</f>
        <v>4.5499999999999999E-2</v>
      </c>
    </row>
    <row r="438" spans="1:7" x14ac:dyDescent="0.2">
      <c r="A438" s="223">
        <v>3</v>
      </c>
      <c r="B438" s="210">
        <v>0.55000000000000004</v>
      </c>
      <c r="C438" s="210">
        <v>4.4000000000000004</v>
      </c>
      <c r="D438" s="209">
        <v>0.05</v>
      </c>
      <c r="E438" s="211">
        <f t="shared" si="28"/>
        <v>2.4200000000000004</v>
      </c>
      <c r="F438" s="224">
        <f t="shared" si="29"/>
        <v>0.12100000000000002</v>
      </c>
    </row>
    <row r="439" spans="1:7" x14ac:dyDescent="0.2">
      <c r="A439" s="223">
        <v>4</v>
      </c>
      <c r="B439" s="210">
        <v>2</v>
      </c>
      <c r="C439" s="210">
        <v>3.2</v>
      </c>
      <c r="D439" s="209">
        <v>0.05</v>
      </c>
      <c r="E439" s="211">
        <f t="shared" si="28"/>
        <v>6.4</v>
      </c>
      <c r="F439" s="224">
        <f t="shared" si="29"/>
        <v>0.32000000000000006</v>
      </c>
    </row>
    <row r="440" spans="1:7" x14ac:dyDescent="0.2">
      <c r="A440" s="223">
        <v>5</v>
      </c>
      <c r="B440" s="210">
        <v>0.6</v>
      </c>
      <c r="C440" s="210">
        <v>3.2</v>
      </c>
      <c r="D440" s="209">
        <v>0.05</v>
      </c>
      <c r="E440" s="211">
        <f t="shared" si="28"/>
        <v>1.92</v>
      </c>
      <c r="F440" s="224">
        <f t="shared" si="29"/>
        <v>9.6000000000000002E-2</v>
      </c>
    </row>
    <row r="441" spans="1:7" x14ac:dyDescent="0.2">
      <c r="A441" s="223">
        <v>6</v>
      </c>
      <c r="B441" s="210">
        <v>0.8</v>
      </c>
      <c r="C441" s="210">
        <v>7</v>
      </c>
      <c r="D441" s="209">
        <v>0.05</v>
      </c>
      <c r="E441" s="211">
        <f t="shared" si="28"/>
        <v>5.6000000000000005</v>
      </c>
      <c r="F441" s="224">
        <f t="shared" si="29"/>
        <v>0.28000000000000003</v>
      </c>
    </row>
    <row r="442" spans="1:7" x14ac:dyDescent="0.2">
      <c r="A442" s="223">
        <v>7</v>
      </c>
      <c r="B442" s="210">
        <v>0.3</v>
      </c>
      <c r="C442" s="210">
        <v>5</v>
      </c>
      <c r="D442" s="209">
        <v>0.05</v>
      </c>
      <c r="E442" s="211">
        <f t="shared" si="28"/>
        <v>1.5</v>
      </c>
      <c r="F442" s="224">
        <f t="shared" si="29"/>
        <v>7.5000000000000011E-2</v>
      </c>
    </row>
    <row r="443" spans="1:7" x14ac:dyDescent="0.2">
      <c r="A443" s="223">
        <v>8</v>
      </c>
      <c r="B443" s="210">
        <v>0.55000000000000004</v>
      </c>
      <c r="C443" s="210">
        <v>1.6</v>
      </c>
      <c r="D443" s="209">
        <v>0.05</v>
      </c>
      <c r="E443" s="211">
        <f t="shared" si="28"/>
        <v>0.88000000000000012</v>
      </c>
      <c r="F443" s="224">
        <f t="shared" si="29"/>
        <v>4.4000000000000011E-2</v>
      </c>
    </row>
    <row r="444" spans="1:7" x14ac:dyDescent="0.2">
      <c r="A444" s="223">
        <v>9</v>
      </c>
      <c r="B444" s="210">
        <v>0.3</v>
      </c>
      <c r="C444" s="210">
        <v>4.3</v>
      </c>
      <c r="D444" s="209">
        <v>0.05</v>
      </c>
      <c r="E444" s="211">
        <f t="shared" si="28"/>
        <v>1.2899999999999998</v>
      </c>
      <c r="F444" s="224">
        <f t="shared" si="29"/>
        <v>6.4499999999999988E-2</v>
      </c>
    </row>
    <row r="445" spans="1:7" x14ac:dyDescent="0.2">
      <c r="A445" s="223">
        <v>10</v>
      </c>
      <c r="B445" s="210">
        <v>0.3</v>
      </c>
      <c r="C445" s="210">
        <v>1.6</v>
      </c>
      <c r="D445" s="209">
        <v>0.05</v>
      </c>
      <c r="E445" s="211">
        <f t="shared" si="28"/>
        <v>0.48</v>
      </c>
      <c r="F445" s="224">
        <f t="shared" si="29"/>
        <v>2.4E-2</v>
      </c>
    </row>
    <row r="446" spans="1:7" x14ac:dyDescent="0.2">
      <c r="A446" s="223">
        <v>11</v>
      </c>
      <c r="B446" s="210">
        <v>0.8</v>
      </c>
      <c r="C446" s="210">
        <v>0.9</v>
      </c>
      <c r="D446" s="209">
        <v>0.05</v>
      </c>
      <c r="E446" s="211">
        <f t="shared" si="28"/>
        <v>0.72000000000000008</v>
      </c>
      <c r="F446" s="224">
        <f t="shared" si="29"/>
        <v>3.6000000000000004E-2</v>
      </c>
    </row>
    <row r="447" spans="1:7" x14ac:dyDescent="0.2">
      <c r="A447" s="223">
        <v>12</v>
      </c>
      <c r="B447" s="210">
        <v>0.4</v>
      </c>
      <c r="C447" s="210">
        <v>12</v>
      </c>
      <c r="D447" s="209">
        <v>0.05</v>
      </c>
      <c r="E447" s="211">
        <f t="shared" si="28"/>
        <v>4.8000000000000007</v>
      </c>
      <c r="F447" s="224">
        <f t="shared" si="29"/>
        <v>0.24000000000000005</v>
      </c>
    </row>
    <row r="448" spans="1:7" x14ac:dyDescent="0.2">
      <c r="A448" s="223">
        <v>13</v>
      </c>
      <c r="B448" s="210">
        <v>0.3</v>
      </c>
      <c r="C448" s="210">
        <v>9</v>
      </c>
      <c r="D448" s="209">
        <v>0.05</v>
      </c>
      <c r="E448" s="211">
        <f t="shared" si="28"/>
        <v>2.6999999999999997</v>
      </c>
      <c r="F448" s="224">
        <f t="shared" si="29"/>
        <v>0.13499999999999998</v>
      </c>
    </row>
    <row r="449" spans="1:6" x14ac:dyDescent="0.2">
      <c r="A449" s="223">
        <v>14</v>
      </c>
      <c r="B449" s="210">
        <v>2</v>
      </c>
      <c r="C449" s="210">
        <v>13</v>
      </c>
      <c r="D449" s="209">
        <v>0.05</v>
      </c>
      <c r="E449" s="211">
        <f t="shared" si="28"/>
        <v>26</v>
      </c>
      <c r="F449" s="224">
        <f t="shared" si="29"/>
        <v>1.3</v>
      </c>
    </row>
    <row r="450" spans="1:6" x14ac:dyDescent="0.2">
      <c r="A450" s="223">
        <v>15</v>
      </c>
      <c r="B450" s="210">
        <v>0.4</v>
      </c>
      <c r="C450" s="210">
        <v>2.5</v>
      </c>
      <c r="D450" s="209">
        <v>0.05</v>
      </c>
      <c r="E450" s="211">
        <f t="shared" si="28"/>
        <v>1</v>
      </c>
      <c r="F450" s="224">
        <f t="shared" si="29"/>
        <v>0.05</v>
      </c>
    </row>
    <row r="451" spans="1:6" x14ac:dyDescent="0.2">
      <c r="A451" s="223">
        <v>16</v>
      </c>
      <c r="B451" s="210">
        <v>1</v>
      </c>
      <c r="C451" s="210">
        <v>1.7</v>
      </c>
      <c r="D451" s="209">
        <v>0.05</v>
      </c>
      <c r="E451" s="211">
        <f t="shared" si="28"/>
        <v>1.7</v>
      </c>
      <c r="F451" s="224">
        <f t="shared" si="29"/>
        <v>8.5000000000000006E-2</v>
      </c>
    </row>
    <row r="452" spans="1:6" x14ac:dyDescent="0.2">
      <c r="A452" s="223">
        <v>17</v>
      </c>
      <c r="B452" s="210">
        <v>0.2</v>
      </c>
      <c r="C452" s="210">
        <v>1.6</v>
      </c>
      <c r="D452" s="209">
        <v>0.05</v>
      </c>
      <c r="E452" s="211">
        <f t="shared" si="28"/>
        <v>0.32000000000000006</v>
      </c>
      <c r="F452" s="224">
        <f t="shared" si="29"/>
        <v>1.6000000000000004E-2</v>
      </c>
    </row>
    <row r="453" spans="1:6" x14ac:dyDescent="0.2">
      <c r="A453" s="223">
        <v>18</v>
      </c>
      <c r="B453" s="210">
        <v>0.6</v>
      </c>
      <c r="C453" s="210">
        <v>1.2</v>
      </c>
      <c r="D453" s="209">
        <v>0.05</v>
      </c>
      <c r="E453" s="211">
        <f t="shared" si="28"/>
        <v>0.72</v>
      </c>
      <c r="F453" s="224">
        <f t="shared" si="29"/>
        <v>3.5999999999999997E-2</v>
      </c>
    </row>
    <row r="454" spans="1:6" x14ac:dyDescent="0.2">
      <c r="A454" s="223">
        <v>19</v>
      </c>
      <c r="B454" s="210">
        <v>0.4</v>
      </c>
      <c r="C454" s="210">
        <v>2.8</v>
      </c>
      <c r="D454" s="209">
        <v>0.05</v>
      </c>
      <c r="E454" s="211">
        <f t="shared" si="28"/>
        <v>1.1199999999999999</v>
      </c>
      <c r="F454" s="224">
        <f t="shared" si="29"/>
        <v>5.5999999999999994E-2</v>
      </c>
    </row>
    <row r="455" spans="1:6" x14ac:dyDescent="0.2">
      <c r="A455" s="223">
        <v>20</v>
      </c>
      <c r="B455" s="210">
        <v>1.2</v>
      </c>
      <c r="C455" s="210">
        <v>5</v>
      </c>
      <c r="D455" s="209">
        <v>0.05</v>
      </c>
      <c r="E455" s="211">
        <f t="shared" si="28"/>
        <v>6</v>
      </c>
      <c r="F455" s="224">
        <f t="shared" si="29"/>
        <v>0.30000000000000004</v>
      </c>
    </row>
    <row r="456" spans="1:6" x14ac:dyDescent="0.2">
      <c r="A456" s="223">
        <v>21</v>
      </c>
      <c r="B456" s="210">
        <v>1.8</v>
      </c>
      <c r="C456" s="210">
        <v>5.5</v>
      </c>
      <c r="D456" s="209">
        <v>0.05</v>
      </c>
      <c r="E456" s="211">
        <f t="shared" si="28"/>
        <v>9.9</v>
      </c>
      <c r="F456" s="224">
        <f t="shared" si="29"/>
        <v>0.49500000000000005</v>
      </c>
    </row>
    <row r="457" spans="1:6" x14ac:dyDescent="0.2">
      <c r="A457" s="223">
        <v>22</v>
      </c>
      <c r="B457" s="210">
        <v>0.3</v>
      </c>
      <c r="C457" s="210">
        <v>5.3</v>
      </c>
      <c r="D457" s="209">
        <v>0.05</v>
      </c>
      <c r="E457" s="211">
        <f t="shared" si="28"/>
        <v>1.5899999999999999</v>
      </c>
      <c r="F457" s="224">
        <f t="shared" si="29"/>
        <v>7.9500000000000001E-2</v>
      </c>
    </row>
    <row r="458" spans="1:6" x14ac:dyDescent="0.2">
      <c r="A458" s="223">
        <v>23</v>
      </c>
      <c r="B458" s="210">
        <v>0.4</v>
      </c>
      <c r="C458" s="210">
        <v>0.9</v>
      </c>
      <c r="D458" s="209">
        <v>0.05</v>
      </c>
      <c r="E458" s="211">
        <f t="shared" si="28"/>
        <v>0.36000000000000004</v>
      </c>
      <c r="F458" s="224">
        <f t="shared" si="29"/>
        <v>1.8000000000000002E-2</v>
      </c>
    </row>
    <row r="459" spans="1:6" x14ac:dyDescent="0.2">
      <c r="A459" s="223">
        <v>24</v>
      </c>
      <c r="B459" s="210">
        <v>0.4</v>
      </c>
      <c r="C459" s="210">
        <v>0.4</v>
      </c>
      <c r="D459" s="209">
        <v>0.05</v>
      </c>
      <c r="E459" s="211">
        <f t="shared" si="28"/>
        <v>0.16000000000000003</v>
      </c>
      <c r="F459" s="224">
        <f t="shared" si="29"/>
        <v>8.0000000000000019E-3</v>
      </c>
    </row>
    <row r="460" spans="1:6" x14ac:dyDescent="0.2">
      <c r="A460" s="223">
        <v>25</v>
      </c>
      <c r="B460" s="210">
        <v>0.3</v>
      </c>
      <c r="C460" s="210">
        <v>12</v>
      </c>
      <c r="D460" s="209">
        <v>0.05</v>
      </c>
      <c r="E460" s="211">
        <f t="shared" si="28"/>
        <v>3.5999999999999996</v>
      </c>
      <c r="F460" s="224">
        <f t="shared" si="29"/>
        <v>0.18</v>
      </c>
    </row>
    <row r="461" spans="1:6" x14ac:dyDescent="0.2">
      <c r="A461" s="223">
        <v>26</v>
      </c>
      <c r="B461" s="210">
        <v>4</v>
      </c>
      <c r="C461" s="210">
        <v>6</v>
      </c>
      <c r="D461" s="209">
        <v>0.05</v>
      </c>
      <c r="E461" s="211">
        <f t="shared" si="28"/>
        <v>24</v>
      </c>
      <c r="F461" s="224">
        <f t="shared" si="29"/>
        <v>1.2000000000000002</v>
      </c>
    </row>
    <row r="462" spans="1:6" x14ac:dyDescent="0.2">
      <c r="A462" s="223">
        <v>27</v>
      </c>
      <c r="B462" s="210">
        <v>0.4</v>
      </c>
      <c r="C462" s="210">
        <v>0.4</v>
      </c>
      <c r="D462" s="209">
        <v>0.05</v>
      </c>
      <c r="E462" s="211">
        <f t="shared" si="28"/>
        <v>0.16000000000000003</v>
      </c>
      <c r="F462" s="224">
        <f t="shared" si="29"/>
        <v>8.0000000000000019E-3</v>
      </c>
    </row>
    <row r="463" spans="1:6" x14ac:dyDescent="0.2">
      <c r="A463" s="223">
        <v>28</v>
      </c>
      <c r="B463" s="210">
        <v>0.4</v>
      </c>
      <c r="C463" s="210">
        <v>0.6</v>
      </c>
      <c r="D463" s="209">
        <v>0.05</v>
      </c>
      <c r="E463" s="211">
        <f t="shared" si="28"/>
        <v>0.24</v>
      </c>
      <c r="F463" s="224">
        <f t="shared" si="29"/>
        <v>1.2E-2</v>
      </c>
    </row>
    <row r="464" spans="1:6" x14ac:dyDescent="0.2">
      <c r="A464" s="223">
        <v>29</v>
      </c>
      <c r="B464" s="210">
        <v>2</v>
      </c>
      <c r="C464" s="210">
        <v>11</v>
      </c>
      <c r="D464" s="209">
        <v>0.05</v>
      </c>
      <c r="E464" s="211">
        <f t="shared" si="28"/>
        <v>22</v>
      </c>
      <c r="F464" s="224">
        <f t="shared" si="29"/>
        <v>1.1000000000000001</v>
      </c>
    </row>
    <row r="465" spans="1:6" x14ac:dyDescent="0.2">
      <c r="A465" s="223">
        <v>30</v>
      </c>
      <c r="B465" s="210">
        <v>0.4</v>
      </c>
      <c r="C465" s="210">
        <v>2</v>
      </c>
      <c r="D465" s="209">
        <v>0.05</v>
      </c>
      <c r="E465" s="211">
        <f t="shared" si="28"/>
        <v>0.8</v>
      </c>
      <c r="F465" s="224">
        <f t="shared" si="29"/>
        <v>4.0000000000000008E-2</v>
      </c>
    </row>
    <row r="466" spans="1:6" x14ac:dyDescent="0.2">
      <c r="A466" s="223">
        <v>31</v>
      </c>
      <c r="B466" s="210">
        <v>1</v>
      </c>
      <c r="C466" s="210">
        <v>3.2</v>
      </c>
      <c r="D466" s="209">
        <v>0.05</v>
      </c>
      <c r="E466" s="211">
        <f>B466*C466</f>
        <v>3.2</v>
      </c>
      <c r="F466" s="224">
        <f t="shared" si="29"/>
        <v>0.16000000000000003</v>
      </c>
    </row>
    <row r="467" spans="1:6" x14ac:dyDescent="0.2">
      <c r="A467" s="223">
        <v>32</v>
      </c>
      <c r="B467" s="210">
        <v>0.3</v>
      </c>
      <c r="C467" s="210">
        <v>0.7</v>
      </c>
      <c r="D467" s="209">
        <v>0.05</v>
      </c>
      <c r="E467" s="211">
        <f>B467*C467</f>
        <v>0.21</v>
      </c>
      <c r="F467" s="224">
        <f t="shared" si="29"/>
        <v>1.0500000000000001E-2</v>
      </c>
    </row>
    <row r="468" spans="1:6" x14ac:dyDescent="0.2">
      <c r="A468" s="223">
        <v>33</v>
      </c>
      <c r="B468" s="210">
        <v>0.3</v>
      </c>
      <c r="C468" s="210">
        <v>2</v>
      </c>
      <c r="D468" s="209">
        <v>0.05</v>
      </c>
      <c r="E468" s="211">
        <f>B468*C468</f>
        <v>0.6</v>
      </c>
      <c r="F468" s="224">
        <f t="shared" si="29"/>
        <v>0.03</v>
      </c>
    </row>
    <row r="469" spans="1:6" x14ac:dyDescent="0.2">
      <c r="A469" s="223">
        <v>34</v>
      </c>
      <c r="B469" s="210">
        <v>0.5</v>
      </c>
      <c r="C469" s="210">
        <v>0.7</v>
      </c>
      <c r="D469" s="209">
        <v>0.05</v>
      </c>
      <c r="E469" s="211">
        <f t="shared" si="28"/>
        <v>0.35</v>
      </c>
      <c r="F469" s="224">
        <f t="shared" si="29"/>
        <v>1.7499999999999998E-2</v>
      </c>
    </row>
    <row r="470" spans="1:6" x14ac:dyDescent="0.2">
      <c r="A470" s="223">
        <v>35</v>
      </c>
      <c r="B470" s="210">
        <v>3.2</v>
      </c>
      <c r="C470" s="210">
        <v>4.7</v>
      </c>
      <c r="D470" s="209">
        <v>0.05</v>
      </c>
      <c r="E470" s="211">
        <f t="shared" si="28"/>
        <v>15.040000000000001</v>
      </c>
      <c r="F470" s="224">
        <f t="shared" si="29"/>
        <v>0.75200000000000011</v>
      </c>
    </row>
    <row r="471" spans="1:6" ht="15.75" thickBot="1" x14ac:dyDescent="0.3">
      <c r="A471" s="220"/>
      <c r="B471" s="221"/>
      <c r="C471" s="221"/>
      <c r="D471" s="221"/>
      <c r="E471" s="228">
        <f>SUM(E436:E470)</f>
        <v>149.72999999999996</v>
      </c>
      <c r="F471" s="229">
        <f>SUM(F436:F470)</f>
        <v>7.4865000000000004</v>
      </c>
    </row>
    <row r="472" spans="1:6" ht="13.5" thickBot="1" x14ac:dyDescent="0.25">
      <c r="A472" s="144"/>
      <c r="B472" s="144"/>
      <c r="C472" s="144"/>
      <c r="D472" s="144"/>
      <c r="E472" s="144"/>
      <c r="F472" s="144"/>
    </row>
    <row r="473" spans="1:6" x14ac:dyDescent="0.2">
      <c r="A473" s="374" t="s">
        <v>183</v>
      </c>
      <c r="B473" s="375"/>
      <c r="C473" s="375"/>
      <c r="D473" s="375"/>
      <c r="E473" s="375"/>
      <c r="F473" s="376"/>
    </row>
    <row r="474" spans="1:6" x14ac:dyDescent="0.2">
      <c r="A474" s="223" t="s">
        <v>163</v>
      </c>
      <c r="B474" s="209" t="s">
        <v>168</v>
      </c>
      <c r="C474" s="209" t="s">
        <v>306</v>
      </c>
      <c r="D474" s="209" t="s">
        <v>165</v>
      </c>
      <c r="E474" s="209" t="s">
        <v>166</v>
      </c>
      <c r="F474" s="222" t="s">
        <v>167</v>
      </c>
    </row>
    <row r="475" spans="1:6" x14ac:dyDescent="0.2">
      <c r="A475" s="223">
        <v>1</v>
      </c>
      <c r="B475" s="210">
        <v>0.4</v>
      </c>
      <c r="C475" s="210">
        <v>4</v>
      </c>
      <c r="D475" s="209">
        <v>0.05</v>
      </c>
      <c r="E475" s="211">
        <f>B475*C475</f>
        <v>1.6</v>
      </c>
      <c r="F475" s="224">
        <f>D475*E475</f>
        <v>8.0000000000000016E-2</v>
      </c>
    </row>
    <row r="476" spans="1:6" x14ac:dyDescent="0.2">
      <c r="A476" s="223">
        <v>2</v>
      </c>
      <c r="B476" s="210">
        <v>0.8</v>
      </c>
      <c r="C476" s="210">
        <v>1</v>
      </c>
      <c r="D476" s="209">
        <v>0.05</v>
      </c>
      <c r="E476" s="211">
        <f>B476*C476</f>
        <v>0.8</v>
      </c>
      <c r="F476" s="224">
        <f>D476*E476</f>
        <v>4.0000000000000008E-2</v>
      </c>
    </row>
    <row r="477" spans="1:6" x14ac:dyDescent="0.2">
      <c r="A477" s="223">
        <v>3</v>
      </c>
      <c r="B477" s="210">
        <v>0.3</v>
      </c>
      <c r="C477" s="210">
        <v>0.4</v>
      </c>
      <c r="D477" s="209">
        <v>0.05</v>
      </c>
      <c r="E477" s="211">
        <f>B477*C477</f>
        <v>0.12</v>
      </c>
      <c r="F477" s="224">
        <f>D477*E477</f>
        <v>6.0000000000000001E-3</v>
      </c>
    </row>
    <row r="478" spans="1:6" x14ac:dyDescent="0.2">
      <c r="A478" s="223">
        <v>4</v>
      </c>
      <c r="B478" s="210">
        <v>0.3</v>
      </c>
      <c r="C478" s="210">
        <v>0.8</v>
      </c>
      <c r="D478" s="209">
        <v>0.05</v>
      </c>
      <c r="E478" s="211">
        <f>B478*C478</f>
        <v>0.24</v>
      </c>
      <c r="F478" s="224">
        <f>D478*E478</f>
        <v>1.2E-2</v>
      </c>
    </row>
    <row r="479" spans="1:6" ht="15.75" thickBot="1" x14ac:dyDescent="0.3">
      <c r="A479" s="220"/>
      <c r="B479" s="221"/>
      <c r="C479" s="221"/>
      <c r="D479" s="221"/>
      <c r="E479" s="228">
        <f>SUM(E475:E478)</f>
        <v>2.7600000000000007</v>
      </c>
      <c r="F479" s="229">
        <f>SUM(F475:F478)</f>
        <v>0.13800000000000004</v>
      </c>
    </row>
    <row r="480" spans="1:6" x14ac:dyDescent="0.2">
      <c r="A480" s="144"/>
      <c r="B480" s="144"/>
      <c r="C480" s="144"/>
      <c r="D480" s="144"/>
      <c r="E480" s="144"/>
      <c r="F480" s="144"/>
    </row>
    <row r="481" spans="1:6" ht="13.5" hidden="1" thickBot="1" x14ac:dyDescent="0.25">
      <c r="A481" s="144"/>
      <c r="B481" s="144"/>
      <c r="C481" s="144"/>
      <c r="D481" s="144"/>
      <c r="E481" s="144"/>
      <c r="F481" s="144"/>
    </row>
    <row r="482" spans="1:6" hidden="1" x14ac:dyDescent="0.2">
      <c r="A482" s="374"/>
      <c r="B482" s="375"/>
      <c r="C482" s="375"/>
      <c r="D482" s="375"/>
      <c r="E482" s="375"/>
      <c r="F482" s="376"/>
    </row>
    <row r="483" spans="1:6" hidden="1" x14ac:dyDescent="0.2">
      <c r="A483" s="223"/>
      <c r="B483" s="209"/>
      <c r="C483" s="209"/>
      <c r="D483" s="209"/>
      <c r="E483" s="209"/>
      <c r="F483" s="222"/>
    </row>
    <row r="484" spans="1:6" hidden="1" x14ac:dyDescent="0.2">
      <c r="A484" s="223"/>
      <c r="B484" s="210"/>
      <c r="C484" s="210"/>
      <c r="D484" s="209"/>
      <c r="E484" s="211"/>
      <c r="F484" s="224"/>
    </row>
    <row r="485" spans="1:6" hidden="1" x14ac:dyDescent="0.2">
      <c r="A485" s="223"/>
      <c r="B485" s="210"/>
      <c r="C485" s="210"/>
      <c r="D485" s="209"/>
      <c r="E485" s="211"/>
      <c r="F485" s="224"/>
    </row>
    <row r="486" spans="1:6" ht="15.75" hidden="1" thickBot="1" x14ac:dyDescent="0.3">
      <c r="A486" s="220"/>
      <c r="B486" s="221"/>
      <c r="C486" s="221"/>
      <c r="D486" s="221"/>
      <c r="E486" s="228"/>
      <c r="F486" s="229"/>
    </row>
    <row r="487" spans="1:6" hidden="1" x14ac:dyDescent="0.2">
      <c r="A487" s="144"/>
      <c r="B487" s="144"/>
      <c r="C487" s="144"/>
      <c r="D487" s="144"/>
      <c r="E487" s="144"/>
      <c r="F487" s="144"/>
    </row>
    <row r="488" spans="1:6" ht="13.5" thickBot="1" x14ac:dyDescent="0.25">
      <c r="A488" s="144"/>
      <c r="B488" s="144"/>
      <c r="C488" s="144"/>
      <c r="D488" s="144"/>
      <c r="E488" s="144"/>
      <c r="F488" s="144"/>
    </row>
    <row r="489" spans="1:6" x14ac:dyDescent="0.2">
      <c r="A489" s="374" t="s">
        <v>184</v>
      </c>
      <c r="B489" s="375"/>
      <c r="C489" s="375"/>
      <c r="D489" s="375"/>
      <c r="E489" s="375"/>
      <c r="F489" s="376"/>
    </row>
    <row r="490" spans="1:6" x14ac:dyDescent="0.2">
      <c r="A490" s="223" t="s">
        <v>163</v>
      </c>
      <c r="B490" s="209" t="s">
        <v>168</v>
      </c>
      <c r="C490" s="209" t="s">
        <v>306</v>
      </c>
      <c r="D490" s="209" t="s">
        <v>165</v>
      </c>
      <c r="E490" s="209" t="s">
        <v>166</v>
      </c>
      <c r="F490" s="222" t="s">
        <v>167</v>
      </c>
    </row>
    <row r="491" spans="1:6" x14ac:dyDescent="0.2">
      <c r="A491" s="223">
        <v>1</v>
      </c>
      <c r="B491" s="210">
        <v>1</v>
      </c>
      <c r="C491" s="210">
        <v>1.2</v>
      </c>
      <c r="D491" s="209">
        <v>0.05</v>
      </c>
      <c r="E491" s="211">
        <f>B491*C491</f>
        <v>1.2</v>
      </c>
      <c r="F491" s="224">
        <f>D491*E491</f>
        <v>0.06</v>
      </c>
    </row>
    <row r="492" spans="1:6" x14ac:dyDescent="0.2">
      <c r="A492" s="223">
        <v>2</v>
      </c>
      <c r="B492" s="210">
        <v>0.8</v>
      </c>
      <c r="C492" s="210">
        <v>1.7</v>
      </c>
      <c r="D492" s="209">
        <v>0.05</v>
      </c>
      <c r="E492" s="211">
        <f t="shared" ref="E492:E503" si="30">B492*C492</f>
        <v>1.36</v>
      </c>
      <c r="F492" s="224">
        <f t="shared" ref="F492:F503" si="31">D492*E492</f>
        <v>6.8000000000000005E-2</v>
      </c>
    </row>
    <row r="493" spans="1:6" x14ac:dyDescent="0.2">
      <c r="A493" s="223">
        <v>3</v>
      </c>
      <c r="B493" s="210">
        <v>0.3</v>
      </c>
      <c r="C493" s="210">
        <v>7.6</v>
      </c>
      <c r="D493" s="209">
        <v>0.05</v>
      </c>
      <c r="E493" s="211">
        <f t="shared" si="30"/>
        <v>2.2799999999999998</v>
      </c>
      <c r="F493" s="224">
        <f t="shared" si="31"/>
        <v>0.11399999999999999</v>
      </c>
    </row>
    <row r="494" spans="1:6" x14ac:dyDescent="0.2">
      <c r="A494" s="223">
        <v>4</v>
      </c>
      <c r="B494" s="210">
        <v>0.8</v>
      </c>
      <c r="C494" s="210">
        <v>0.8</v>
      </c>
      <c r="D494" s="209">
        <v>0.05</v>
      </c>
      <c r="E494" s="211">
        <f t="shared" si="30"/>
        <v>0.64000000000000012</v>
      </c>
      <c r="F494" s="224">
        <f t="shared" si="31"/>
        <v>3.2000000000000008E-2</v>
      </c>
    </row>
    <row r="495" spans="1:6" x14ac:dyDescent="0.2">
      <c r="A495" s="223">
        <v>5</v>
      </c>
      <c r="B495" s="210">
        <v>1</v>
      </c>
      <c r="C495" s="210">
        <v>2</v>
      </c>
      <c r="D495" s="209">
        <v>0.05</v>
      </c>
      <c r="E495" s="211">
        <f t="shared" si="30"/>
        <v>2</v>
      </c>
      <c r="F495" s="224">
        <f t="shared" si="31"/>
        <v>0.1</v>
      </c>
    </row>
    <row r="496" spans="1:6" x14ac:dyDescent="0.2">
      <c r="A496" s="223">
        <v>6</v>
      </c>
      <c r="B496" s="210">
        <v>1.2</v>
      </c>
      <c r="C496" s="210">
        <v>5</v>
      </c>
      <c r="D496" s="209">
        <v>0.05</v>
      </c>
      <c r="E496" s="211">
        <f t="shared" si="30"/>
        <v>6</v>
      </c>
      <c r="F496" s="224">
        <f t="shared" si="31"/>
        <v>0.30000000000000004</v>
      </c>
    </row>
    <row r="497" spans="1:6" x14ac:dyDescent="0.2">
      <c r="A497" s="223">
        <v>7</v>
      </c>
      <c r="B497" s="210">
        <v>1</v>
      </c>
      <c r="C497" s="210">
        <v>6</v>
      </c>
      <c r="D497" s="209">
        <v>0.05</v>
      </c>
      <c r="E497" s="211">
        <f t="shared" si="30"/>
        <v>6</v>
      </c>
      <c r="F497" s="224">
        <f t="shared" si="31"/>
        <v>0.30000000000000004</v>
      </c>
    </row>
    <row r="498" spans="1:6" x14ac:dyDescent="0.2">
      <c r="A498" s="223">
        <v>8</v>
      </c>
      <c r="B498" s="210">
        <v>0.8</v>
      </c>
      <c r="C498" s="210">
        <v>1.4</v>
      </c>
      <c r="D498" s="209">
        <v>0.05</v>
      </c>
      <c r="E498" s="211">
        <f t="shared" si="30"/>
        <v>1.1199999999999999</v>
      </c>
      <c r="F498" s="224">
        <f t="shared" si="31"/>
        <v>5.5999999999999994E-2</v>
      </c>
    </row>
    <row r="499" spans="1:6" x14ac:dyDescent="0.2">
      <c r="A499" s="223">
        <v>9</v>
      </c>
      <c r="B499" s="210">
        <v>2.5</v>
      </c>
      <c r="C499" s="210">
        <v>25</v>
      </c>
      <c r="D499" s="209">
        <v>0.05</v>
      </c>
      <c r="E499" s="211">
        <f t="shared" si="30"/>
        <v>62.5</v>
      </c>
      <c r="F499" s="224">
        <f t="shared" si="31"/>
        <v>3.125</v>
      </c>
    </row>
    <row r="500" spans="1:6" x14ac:dyDescent="0.2">
      <c r="A500" s="223">
        <v>10</v>
      </c>
      <c r="B500" s="210">
        <v>0.6</v>
      </c>
      <c r="C500" s="210">
        <v>0.6</v>
      </c>
      <c r="D500" s="209">
        <v>0.05</v>
      </c>
      <c r="E500" s="211">
        <f t="shared" si="30"/>
        <v>0.36</v>
      </c>
      <c r="F500" s="224">
        <f t="shared" si="31"/>
        <v>1.7999999999999999E-2</v>
      </c>
    </row>
    <row r="501" spans="1:6" x14ac:dyDescent="0.2">
      <c r="A501" s="223">
        <v>11</v>
      </c>
      <c r="B501" s="210">
        <v>1</v>
      </c>
      <c r="C501" s="210">
        <v>4.5</v>
      </c>
      <c r="D501" s="209">
        <v>0.05</v>
      </c>
      <c r="E501" s="211">
        <f t="shared" si="30"/>
        <v>4.5</v>
      </c>
      <c r="F501" s="224">
        <f t="shared" si="31"/>
        <v>0.22500000000000001</v>
      </c>
    </row>
    <row r="502" spans="1:6" x14ac:dyDescent="0.2">
      <c r="A502" s="223">
        <v>12</v>
      </c>
      <c r="B502" s="210">
        <v>2.8</v>
      </c>
      <c r="C502" s="210">
        <v>18</v>
      </c>
      <c r="D502" s="209">
        <v>0.05</v>
      </c>
      <c r="E502" s="211">
        <f t="shared" si="30"/>
        <v>50.4</v>
      </c>
      <c r="F502" s="224">
        <f t="shared" si="31"/>
        <v>2.52</v>
      </c>
    </row>
    <row r="503" spans="1:6" x14ac:dyDescent="0.2">
      <c r="A503" s="223">
        <v>13</v>
      </c>
      <c r="B503" s="210">
        <v>0.4</v>
      </c>
      <c r="C503" s="210">
        <v>8</v>
      </c>
      <c r="D503" s="209">
        <v>0.05</v>
      </c>
      <c r="E503" s="211">
        <f t="shared" si="30"/>
        <v>3.2</v>
      </c>
      <c r="F503" s="224">
        <f t="shared" si="31"/>
        <v>0.16000000000000003</v>
      </c>
    </row>
    <row r="504" spans="1:6" x14ac:dyDescent="0.2">
      <c r="A504" s="223">
        <v>14</v>
      </c>
      <c r="B504" s="210">
        <v>1</v>
      </c>
      <c r="C504" s="210">
        <v>2</v>
      </c>
      <c r="D504" s="209">
        <v>0.05</v>
      </c>
      <c r="E504" s="211">
        <f>B504*C504</f>
        <v>2</v>
      </c>
      <c r="F504" s="224">
        <f>D504*E504</f>
        <v>0.1</v>
      </c>
    </row>
    <row r="505" spans="1:6" x14ac:dyDescent="0.2">
      <c r="A505" s="223">
        <v>15</v>
      </c>
      <c r="B505" s="210">
        <v>0.4</v>
      </c>
      <c r="C505" s="210">
        <v>0.4</v>
      </c>
      <c r="D505" s="209">
        <v>0.05</v>
      </c>
      <c r="E505" s="211">
        <f>B505*C505</f>
        <v>0.16000000000000003</v>
      </c>
      <c r="F505" s="224">
        <f>D505*E505</f>
        <v>8.0000000000000019E-3</v>
      </c>
    </row>
    <row r="506" spans="1:6" x14ac:dyDescent="0.2">
      <c r="A506" s="223">
        <v>16</v>
      </c>
      <c r="B506" s="210">
        <v>0.4</v>
      </c>
      <c r="C506" s="210">
        <v>3</v>
      </c>
      <c r="D506" s="209">
        <v>0.05</v>
      </c>
      <c r="E506" s="211">
        <f>B506*C506</f>
        <v>1.2000000000000002</v>
      </c>
      <c r="F506" s="224">
        <f>D506*E506</f>
        <v>6.0000000000000012E-2</v>
      </c>
    </row>
    <row r="507" spans="1:6" ht="15.75" thickBot="1" x14ac:dyDescent="0.3">
      <c r="A507" s="220"/>
      <c r="B507" s="221"/>
      <c r="C507" s="221"/>
      <c r="D507" s="221"/>
      <c r="E507" s="228">
        <f>SUM(E491:E506)</f>
        <v>144.91999999999996</v>
      </c>
      <c r="F507" s="229">
        <f>SUM(F491:F506)</f>
        <v>7.2459999999999987</v>
      </c>
    </row>
    <row r="508" spans="1:6" x14ac:dyDescent="0.2">
      <c r="A508" s="144"/>
      <c r="B508" s="144"/>
      <c r="C508" s="144"/>
      <c r="D508" s="144"/>
      <c r="E508" s="144"/>
      <c r="F508" s="144"/>
    </row>
    <row r="509" spans="1:6" hidden="1" x14ac:dyDescent="0.2">
      <c r="A509" s="144"/>
      <c r="B509" s="144"/>
      <c r="C509" s="144"/>
      <c r="D509" s="144"/>
      <c r="E509" s="144"/>
      <c r="F509" s="144"/>
    </row>
    <row r="510" spans="1:6" hidden="1" x14ac:dyDescent="0.2">
      <c r="A510" s="374"/>
      <c r="B510" s="375"/>
      <c r="C510" s="375"/>
      <c r="D510" s="375"/>
      <c r="E510" s="375"/>
      <c r="F510" s="376"/>
    </row>
    <row r="511" spans="1:6" hidden="1" x14ac:dyDescent="0.2">
      <c r="A511" s="223"/>
      <c r="B511" s="209"/>
      <c r="C511" s="209"/>
      <c r="D511" s="209"/>
      <c r="E511" s="209"/>
      <c r="F511" s="222"/>
    </row>
    <row r="512" spans="1:6" hidden="1" x14ac:dyDescent="0.2">
      <c r="A512" s="223"/>
      <c r="B512" s="210"/>
      <c r="C512" s="210"/>
      <c r="D512" s="209"/>
      <c r="E512" s="211"/>
      <c r="F512" s="224"/>
    </row>
    <row r="513" spans="1:6" hidden="1" x14ac:dyDescent="0.2">
      <c r="A513" s="223"/>
      <c r="B513" s="210"/>
      <c r="C513" s="210"/>
      <c r="D513" s="209"/>
      <c r="E513" s="211"/>
      <c r="F513" s="224"/>
    </row>
    <row r="514" spans="1:6" hidden="1" x14ac:dyDescent="0.2">
      <c r="A514" s="223"/>
      <c r="B514" s="210"/>
      <c r="C514" s="210"/>
      <c r="D514" s="209"/>
      <c r="E514" s="211"/>
      <c r="F514" s="224"/>
    </row>
    <row r="515" spans="1:6" hidden="1" x14ac:dyDescent="0.2">
      <c r="A515" s="223"/>
      <c r="B515" s="210"/>
      <c r="C515" s="210"/>
      <c r="D515" s="209"/>
      <c r="E515" s="211"/>
      <c r="F515" s="224"/>
    </row>
    <row r="516" spans="1:6" hidden="1" x14ac:dyDescent="0.2">
      <c r="A516" s="223"/>
      <c r="B516" s="210"/>
      <c r="C516" s="210"/>
      <c r="D516" s="209"/>
      <c r="E516" s="211"/>
      <c r="F516" s="224"/>
    </row>
    <row r="517" spans="1:6" hidden="1" x14ac:dyDescent="0.2">
      <c r="A517" s="223"/>
      <c r="B517" s="210"/>
      <c r="C517" s="210"/>
      <c r="D517" s="209"/>
      <c r="E517" s="211"/>
      <c r="F517" s="224"/>
    </row>
    <row r="518" spans="1:6" hidden="1" x14ac:dyDescent="0.2">
      <c r="A518" s="223"/>
      <c r="B518" s="210"/>
      <c r="C518" s="210"/>
      <c r="D518" s="209"/>
      <c r="E518" s="211"/>
      <c r="F518" s="224"/>
    </row>
    <row r="519" spans="1:6" hidden="1" x14ac:dyDescent="0.2">
      <c r="A519" s="223"/>
      <c r="B519" s="210"/>
      <c r="C519" s="210"/>
      <c r="D519" s="209"/>
      <c r="E519" s="211"/>
      <c r="F519" s="224"/>
    </row>
    <row r="520" spans="1:6" hidden="1" x14ac:dyDescent="0.2">
      <c r="A520" s="223"/>
      <c r="B520" s="210"/>
      <c r="C520" s="210"/>
      <c r="D520" s="209"/>
      <c r="E520" s="211"/>
      <c r="F520" s="224"/>
    </row>
    <row r="521" spans="1:6" hidden="1" x14ac:dyDescent="0.2">
      <c r="A521" s="223"/>
      <c r="B521" s="210"/>
      <c r="C521" s="210"/>
      <c r="D521" s="209"/>
      <c r="E521" s="211"/>
      <c r="F521" s="224"/>
    </row>
    <row r="522" spans="1:6" hidden="1" x14ac:dyDescent="0.2">
      <c r="A522" s="223"/>
      <c r="B522" s="210"/>
      <c r="C522" s="210"/>
      <c r="D522" s="209"/>
      <c r="E522" s="211"/>
      <c r="F522" s="224"/>
    </row>
    <row r="523" spans="1:6" hidden="1" x14ac:dyDescent="0.2">
      <c r="A523" s="223"/>
      <c r="B523" s="210"/>
      <c r="C523" s="210"/>
      <c r="D523" s="209"/>
      <c r="E523" s="211"/>
      <c r="F523" s="224"/>
    </row>
    <row r="524" spans="1:6" hidden="1" x14ac:dyDescent="0.2">
      <c r="A524" s="223"/>
      <c r="B524" s="210"/>
      <c r="C524" s="210"/>
      <c r="D524" s="209"/>
      <c r="E524" s="211"/>
      <c r="F524" s="224"/>
    </row>
    <row r="525" spans="1:6" hidden="1" x14ac:dyDescent="0.2">
      <c r="A525" s="223"/>
      <c r="B525" s="210"/>
      <c r="C525" s="210"/>
      <c r="D525" s="209"/>
      <c r="E525" s="211"/>
      <c r="F525" s="224"/>
    </row>
    <row r="526" spans="1:6" hidden="1" x14ac:dyDescent="0.2">
      <c r="A526" s="223"/>
      <c r="B526" s="210"/>
      <c r="C526" s="210"/>
      <c r="D526" s="209"/>
      <c r="E526" s="211"/>
      <c r="F526" s="224"/>
    </row>
    <row r="527" spans="1:6" hidden="1" x14ac:dyDescent="0.2">
      <c r="A527" s="223"/>
      <c r="B527" s="210"/>
      <c r="C527" s="210"/>
      <c r="D527" s="209"/>
      <c r="E527" s="211"/>
      <c r="F527" s="224"/>
    </row>
    <row r="528" spans="1:6" hidden="1" x14ac:dyDescent="0.2">
      <c r="A528" s="223"/>
      <c r="B528" s="210"/>
      <c r="C528" s="210"/>
      <c r="D528" s="209"/>
      <c r="E528" s="211"/>
      <c r="F528" s="224"/>
    </row>
    <row r="529" spans="1:6" hidden="1" x14ac:dyDescent="0.2">
      <c r="A529" s="223"/>
      <c r="B529" s="210"/>
      <c r="C529" s="210"/>
      <c r="D529" s="209"/>
      <c r="E529" s="211"/>
      <c r="F529" s="224"/>
    </row>
    <row r="530" spans="1:6" hidden="1" x14ac:dyDescent="0.2">
      <c r="A530" s="223"/>
      <c r="B530" s="210"/>
      <c r="C530" s="210"/>
      <c r="D530" s="209"/>
      <c r="E530" s="211"/>
      <c r="F530" s="224"/>
    </row>
    <row r="531" spans="1:6" hidden="1" x14ac:dyDescent="0.2">
      <c r="A531" s="223"/>
      <c r="B531" s="210"/>
      <c r="C531" s="210"/>
      <c r="D531" s="209"/>
      <c r="E531" s="211"/>
      <c r="F531" s="224"/>
    </row>
    <row r="532" spans="1:6" hidden="1" x14ac:dyDescent="0.2">
      <c r="A532" s="223"/>
      <c r="B532" s="210"/>
      <c r="C532" s="210"/>
      <c r="D532" s="209"/>
      <c r="E532" s="211"/>
      <c r="F532" s="224"/>
    </row>
    <row r="533" spans="1:6" hidden="1" x14ac:dyDescent="0.2">
      <c r="A533" s="223"/>
      <c r="B533" s="210"/>
      <c r="C533" s="210"/>
      <c r="D533" s="209"/>
      <c r="E533" s="211"/>
      <c r="F533" s="224"/>
    </row>
    <row r="534" spans="1:6" hidden="1" x14ac:dyDescent="0.2">
      <c r="A534" s="223"/>
      <c r="B534" s="210"/>
      <c r="C534" s="210"/>
      <c r="D534" s="209"/>
      <c r="E534" s="211"/>
      <c r="F534" s="224"/>
    </row>
    <row r="535" spans="1:6" hidden="1" x14ac:dyDescent="0.2">
      <c r="A535" s="223"/>
      <c r="B535" s="210"/>
      <c r="C535" s="210"/>
      <c r="D535" s="209"/>
      <c r="E535" s="211"/>
      <c r="F535" s="224"/>
    </row>
    <row r="536" spans="1:6" hidden="1" x14ac:dyDescent="0.2">
      <c r="A536" s="223"/>
      <c r="B536" s="210"/>
      <c r="C536" s="210"/>
      <c r="D536" s="209"/>
      <c r="E536" s="211"/>
      <c r="F536" s="224"/>
    </row>
    <row r="537" spans="1:6" hidden="1" x14ac:dyDescent="0.2">
      <c r="A537" s="223"/>
      <c r="B537" s="210"/>
      <c r="C537" s="210"/>
      <c r="D537" s="209"/>
      <c r="E537" s="211"/>
      <c r="F537" s="224"/>
    </row>
    <row r="538" spans="1:6" hidden="1" x14ac:dyDescent="0.2">
      <c r="A538" s="223"/>
      <c r="B538" s="210"/>
      <c r="C538" s="210"/>
      <c r="D538" s="209"/>
      <c r="E538" s="211"/>
      <c r="F538" s="224"/>
    </row>
    <row r="539" spans="1:6" hidden="1" x14ac:dyDescent="0.2">
      <c r="A539" s="223"/>
      <c r="B539" s="210"/>
      <c r="C539" s="210"/>
      <c r="D539" s="209"/>
      <c r="E539" s="211"/>
      <c r="F539" s="224"/>
    </row>
    <row r="540" spans="1:6" hidden="1" x14ac:dyDescent="0.2">
      <c r="A540" s="223"/>
      <c r="B540" s="210"/>
      <c r="C540" s="210"/>
      <c r="D540" s="209"/>
      <c r="E540" s="211"/>
      <c r="F540" s="224"/>
    </row>
    <row r="541" spans="1:6" hidden="1" x14ac:dyDescent="0.2">
      <c r="A541" s="223"/>
      <c r="B541" s="210"/>
      <c r="C541" s="210"/>
      <c r="D541" s="209"/>
      <c r="E541" s="211"/>
      <c r="F541" s="224"/>
    </row>
    <row r="542" spans="1:6" hidden="1" x14ac:dyDescent="0.2">
      <c r="A542" s="223"/>
      <c r="B542" s="210"/>
      <c r="C542" s="210"/>
      <c r="D542" s="209"/>
      <c r="E542" s="211"/>
      <c r="F542" s="224"/>
    </row>
    <row r="543" spans="1:6" hidden="1" x14ac:dyDescent="0.2">
      <c r="A543" s="223"/>
      <c r="B543" s="210"/>
      <c r="C543" s="210"/>
      <c r="D543" s="209"/>
      <c r="E543" s="211"/>
      <c r="F543" s="224"/>
    </row>
    <row r="544" spans="1:6" hidden="1" x14ac:dyDescent="0.2">
      <c r="A544" s="223"/>
      <c r="B544" s="210"/>
      <c r="C544" s="210"/>
      <c r="D544" s="209"/>
      <c r="E544" s="211"/>
      <c r="F544" s="224"/>
    </row>
    <row r="545" spans="1:6" hidden="1" x14ac:dyDescent="0.2">
      <c r="A545" s="223"/>
      <c r="B545" s="210"/>
      <c r="C545" s="210"/>
      <c r="D545" s="209"/>
      <c r="E545" s="211"/>
      <c r="F545" s="224"/>
    </row>
    <row r="546" spans="1:6" hidden="1" x14ac:dyDescent="0.2">
      <c r="A546" s="223"/>
      <c r="B546" s="210"/>
      <c r="C546" s="210"/>
      <c r="D546" s="209"/>
      <c r="E546" s="211"/>
      <c r="F546" s="224"/>
    </row>
    <row r="547" spans="1:6" hidden="1" x14ac:dyDescent="0.2">
      <c r="A547" s="223"/>
      <c r="B547" s="210"/>
      <c r="C547" s="210"/>
      <c r="D547" s="209"/>
      <c r="E547" s="211"/>
      <c r="F547" s="224"/>
    </row>
    <row r="548" spans="1:6" ht="15.75" hidden="1" thickBot="1" x14ac:dyDescent="0.3">
      <c r="A548" s="220"/>
      <c r="B548" s="221"/>
      <c r="C548" s="221"/>
      <c r="D548" s="221"/>
      <c r="E548" s="228"/>
      <c r="F548" s="229"/>
    </row>
    <row r="549" spans="1:6" hidden="1" x14ac:dyDescent="0.2">
      <c r="A549" s="144"/>
      <c r="B549" s="144"/>
      <c r="C549" s="144"/>
      <c r="D549" s="144"/>
      <c r="E549" s="144"/>
      <c r="F549" s="144"/>
    </row>
    <row r="550" spans="1:6" ht="13.5" thickBot="1" x14ac:dyDescent="0.25">
      <c r="A550" s="144"/>
      <c r="B550" s="144"/>
      <c r="C550" s="144"/>
      <c r="D550" s="144"/>
      <c r="E550" s="144"/>
      <c r="F550" s="144"/>
    </row>
    <row r="551" spans="1:6" x14ac:dyDescent="0.2">
      <c r="A551" s="374" t="s">
        <v>185</v>
      </c>
      <c r="B551" s="375"/>
      <c r="C551" s="375"/>
      <c r="D551" s="375"/>
      <c r="E551" s="375"/>
      <c r="F551" s="376"/>
    </row>
    <row r="552" spans="1:6" x14ac:dyDescent="0.2">
      <c r="A552" s="223" t="s">
        <v>163</v>
      </c>
      <c r="B552" s="209" t="s">
        <v>168</v>
      </c>
      <c r="C552" s="209" t="s">
        <v>306</v>
      </c>
      <c r="D552" s="209" t="s">
        <v>165</v>
      </c>
      <c r="E552" s="209" t="s">
        <v>166</v>
      </c>
      <c r="F552" s="222" t="s">
        <v>167</v>
      </c>
    </row>
    <row r="553" spans="1:6" x14ac:dyDescent="0.2">
      <c r="A553" s="223">
        <v>1</v>
      </c>
      <c r="B553" s="210">
        <v>0.3</v>
      </c>
      <c r="C553" s="210">
        <v>0.3</v>
      </c>
      <c r="D553" s="209">
        <v>0.05</v>
      </c>
      <c r="E553" s="211">
        <f>B553*C553</f>
        <v>0.09</v>
      </c>
      <c r="F553" s="224">
        <f>D553*E553</f>
        <v>4.4999999999999997E-3</v>
      </c>
    </row>
    <row r="554" spans="1:6" x14ac:dyDescent="0.2">
      <c r="A554" s="223">
        <v>2</v>
      </c>
      <c r="B554" s="210">
        <v>0.3</v>
      </c>
      <c r="C554" s="210">
        <v>10</v>
      </c>
      <c r="D554" s="209">
        <v>0.05</v>
      </c>
      <c r="E554" s="211">
        <f t="shared" ref="E554:E570" si="32">B554*C554</f>
        <v>3</v>
      </c>
      <c r="F554" s="224">
        <f t="shared" ref="F554:F570" si="33">D554*E554</f>
        <v>0.15000000000000002</v>
      </c>
    </row>
    <row r="555" spans="1:6" x14ac:dyDescent="0.2">
      <c r="A555" s="223">
        <v>3</v>
      </c>
      <c r="B555" s="210">
        <v>0.3</v>
      </c>
      <c r="C555" s="210">
        <v>0.4</v>
      </c>
      <c r="D555" s="209">
        <v>0.05</v>
      </c>
      <c r="E555" s="211">
        <f t="shared" si="32"/>
        <v>0.12</v>
      </c>
      <c r="F555" s="224">
        <f t="shared" si="33"/>
        <v>6.0000000000000001E-3</v>
      </c>
    </row>
    <row r="556" spans="1:6" x14ac:dyDescent="0.2">
      <c r="A556" s="223">
        <v>4</v>
      </c>
      <c r="B556" s="210">
        <v>0.8</v>
      </c>
      <c r="C556" s="210">
        <v>5</v>
      </c>
      <c r="D556" s="209">
        <v>0.05</v>
      </c>
      <c r="E556" s="211">
        <f t="shared" si="32"/>
        <v>4</v>
      </c>
      <c r="F556" s="224">
        <f t="shared" si="33"/>
        <v>0.2</v>
      </c>
    </row>
    <row r="557" spans="1:6" x14ac:dyDescent="0.2">
      <c r="A557" s="223">
        <v>5</v>
      </c>
      <c r="B557" s="210">
        <v>0.8</v>
      </c>
      <c r="C557" s="210">
        <v>0.6</v>
      </c>
      <c r="D557" s="209">
        <v>0.05</v>
      </c>
      <c r="E557" s="211">
        <f t="shared" si="32"/>
        <v>0.48</v>
      </c>
      <c r="F557" s="224">
        <f t="shared" si="33"/>
        <v>2.4E-2</v>
      </c>
    </row>
    <row r="558" spans="1:6" x14ac:dyDescent="0.2">
      <c r="A558" s="223">
        <v>6</v>
      </c>
      <c r="B558" s="210">
        <v>0.4</v>
      </c>
      <c r="C558" s="210">
        <v>1.8</v>
      </c>
      <c r="D558" s="209">
        <v>0.05</v>
      </c>
      <c r="E558" s="211">
        <f t="shared" si="32"/>
        <v>0.72000000000000008</v>
      </c>
      <c r="F558" s="224">
        <f t="shared" si="33"/>
        <v>3.6000000000000004E-2</v>
      </c>
    </row>
    <row r="559" spans="1:6" x14ac:dyDescent="0.2">
      <c r="A559" s="223">
        <v>7</v>
      </c>
      <c r="B559" s="210">
        <v>1.2</v>
      </c>
      <c r="C559" s="210">
        <v>4.7</v>
      </c>
      <c r="D559" s="209">
        <v>0.05</v>
      </c>
      <c r="E559" s="211">
        <f t="shared" si="32"/>
        <v>5.64</v>
      </c>
      <c r="F559" s="224">
        <f t="shared" si="33"/>
        <v>0.28199999999999997</v>
      </c>
    </row>
    <row r="560" spans="1:6" x14ac:dyDescent="0.2">
      <c r="A560" s="223">
        <v>8</v>
      </c>
      <c r="B560" s="210">
        <v>0.7</v>
      </c>
      <c r="C560" s="210">
        <v>16</v>
      </c>
      <c r="D560" s="209">
        <v>0.05</v>
      </c>
      <c r="E560" s="211">
        <f t="shared" si="32"/>
        <v>11.2</v>
      </c>
      <c r="F560" s="224">
        <f t="shared" si="33"/>
        <v>0.55999999999999994</v>
      </c>
    </row>
    <row r="561" spans="1:6" x14ac:dyDescent="0.2">
      <c r="A561" s="223">
        <v>9</v>
      </c>
      <c r="B561" s="210">
        <v>0.8</v>
      </c>
      <c r="C561" s="210">
        <v>5</v>
      </c>
      <c r="D561" s="209">
        <v>0.05</v>
      </c>
      <c r="E561" s="211">
        <f t="shared" si="32"/>
        <v>4</v>
      </c>
      <c r="F561" s="224">
        <f t="shared" si="33"/>
        <v>0.2</v>
      </c>
    </row>
    <row r="562" spans="1:6" x14ac:dyDescent="0.2">
      <c r="A562" s="223">
        <v>10</v>
      </c>
      <c r="B562" s="210">
        <v>0.8</v>
      </c>
      <c r="C562" s="210">
        <v>5</v>
      </c>
      <c r="D562" s="209">
        <v>0.05</v>
      </c>
      <c r="E562" s="211">
        <f t="shared" ref="E562:E569" si="34">B562*C562</f>
        <v>4</v>
      </c>
      <c r="F562" s="224">
        <f t="shared" ref="F562:F569" si="35">D562*E562</f>
        <v>0.2</v>
      </c>
    </row>
    <row r="563" spans="1:6" x14ac:dyDescent="0.2">
      <c r="A563" s="223">
        <v>11</v>
      </c>
      <c r="B563" s="210">
        <v>0.5</v>
      </c>
      <c r="C563" s="210">
        <v>6</v>
      </c>
      <c r="D563" s="209">
        <v>0.05</v>
      </c>
      <c r="E563" s="211">
        <f t="shared" si="34"/>
        <v>3</v>
      </c>
      <c r="F563" s="224">
        <f t="shared" si="35"/>
        <v>0.15000000000000002</v>
      </c>
    </row>
    <row r="564" spans="1:6" x14ac:dyDescent="0.2">
      <c r="A564" s="223">
        <v>12</v>
      </c>
      <c r="B564" s="210">
        <v>0.8</v>
      </c>
      <c r="C564" s="210">
        <v>1.5</v>
      </c>
      <c r="D564" s="209">
        <v>0.05</v>
      </c>
      <c r="E564" s="211">
        <f t="shared" si="34"/>
        <v>1.2000000000000002</v>
      </c>
      <c r="F564" s="224">
        <f t="shared" si="35"/>
        <v>6.0000000000000012E-2</v>
      </c>
    </row>
    <row r="565" spans="1:6" x14ac:dyDescent="0.2">
      <c r="A565" s="223">
        <v>13</v>
      </c>
      <c r="B565" s="210">
        <v>1.4</v>
      </c>
      <c r="C565" s="210">
        <v>2</v>
      </c>
      <c r="D565" s="209">
        <v>0.05</v>
      </c>
      <c r="E565" s="211">
        <f t="shared" si="34"/>
        <v>2.8</v>
      </c>
      <c r="F565" s="224">
        <f t="shared" si="35"/>
        <v>0.13999999999999999</v>
      </c>
    </row>
    <row r="566" spans="1:6" x14ac:dyDescent="0.2">
      <c r="A566" s="223">
        <v>14</v>
      </c>
      <c r="B566" s="210">
        <v>1.4</v>
      </c>
      <c r="C566" s="210">
        <v>2.2000000000000002</v>
      </c>
      <c r="D566" s="209">
        <v>0.05</v>
      </c>
      <c r="E566" s="211">
        <f t="shared" si="34"/>
        <v>3.08</v>
      </c>
      <c r="F566" s="224">
        <f t="shared" si="35"/>
        <v>0.15400000000000003</v>
      </c>
    </row>
    <row r="567" spans="1:6" x14ac:dyDescent="0.2">
      <c r="A567" s="223">
        <v>15</v>
      </c>
      <c r="B567" s="210">
        <v>1</v>
      </c>
      <c r="C567" s="210">
        <v>1.2</v>
      </c>
      <c r="D567" s="209">
        <v>0.05</v>
      </c>
      <c r="E567" s="211">
        <f t="shared" si="34"/>
        <v>1.2</v>
      </c>
      <c r="F567" s="224">
        <f t="shared" si="35"/>
        <v>0.06</v>
      </c>
    </row>
    <row r="568" spans="1:6" x14ac:dyDescent="0.2">
      <c r="A568" s="223">
        <v>16</v>
      </c>
      <c r="B568" s="210">
        <v>0.4</v>
      </c>
      <c r="C568" s="210">
        <v>0.4</v>
      </c>
      <c r="D568" s="209">
        <v>0.05</v>
      </c>
      <c r="E568" s="211">
        <f t="shared" si="34"/>
        <v>0.16000000000000003</v>
      </c>
      <c r="F568" s="224">
        <f t="shared" si="35"/>
        <v>8.0000000000000019E-3</v>
      </c>
    </row>
    <row r="569" spans="1:6" x14ac:dyDescent="0.2">
      <c r="A569" s="223">
        <v>17</v>
      </c>
      <c r="B569" s="210">
        <v>0.6</v>
      </c>
      <c r="C569" s="210">
        <v>1.2</v>
      </c>
      <c r="D569" s="209">
        <v>0.05</v>
      </c>
      <c r="E569" s="211">
        <f t="shared" si="34"/>
        <v>0.72</v>
      </c>
      <c r="F569" s="224">
        <f t="shared" si="35"/>
        <v>3.5999999999999997E-2</v>
      </c>
    </row>
    <row r="570" spans="1:6" x14ac:dyDescent="0.2">
      <c r="A570" s="223">
        <v>18</v>
      </c>
      <c r="B570" s="210">
        <v>0.5</v>
      </c>
      <c r="C570" s="210">
        <v>2</v>
      </c>
      <c r="D570" s="209">
        <v>0.05</v>
      </c>
      <c r="E570" s="211">
        <f t="shared" si="32"/>
        <v>1</v>
      </c>
      <c r="F570" s="224">
        <f t="shared" si="33"/>
        <v>0.05</v>
      </c>
    </row>
    <row r="571" spans="1:6" x14ac:dyDescent="0.2">
      <c r="A571" s="223">
        <v>19</v>
      </c>
      <c r="B571" s="210">
        <v>0.4</v>
      </c>
      <c r="C571" s="210">
        <v>0.4</v>
      </c>
      <c r="D571" s="209">
        <v>0.05</v>
      </c>
      <c r="E571" s="211">
        <f>B571*C571</f>
        <v>0.16000000000000003</v>
      </c>
      <c r="F571" s="224">
        <f>D571*E571</f>
        <v>8.0000000000000019E-3</v>
      </c>
    </row>
    <row r="572" spans="1:6" ht="15.75" thickBot="1" x14ac:dyDescent="0.3">
      <c r="A572" s="220"/>
      <c r="B572" s="221"/>
      <c r="C572" s="221"/>
      <c r="D572" s="221"/>
      <c r="E572" s="228">
        <f>SUM(E553:E571)</f>
        <v>46.569999999999993</v>
      </c>
      <c r="F572" s="229">
        <f>SUM(F553:F571)</f>
        <v>2.3285</v>
      </c>
    </row>
    <row r="573" spans="1:6" x14ac:dyDescent="0.2">
      <c r="A573" s="144"/>
      <c r="B573" s="144"/>
      <c r="C573" s="144"/>
      <c r="D573" s="144"/>
      <c r="E573" s="144"/>
      <c r="F573" s="144"/>
    </row>
    <row r="574" spans="1:6" hidden="1" x14ac:dyDescent="0.2">
      <c r="A574" s="144"/>
      <c r="B574" s="144"/>
      <c r="C574" s="144"/>
      <c r="D574" s="144"/>
      <c r="E574" s="144"/>
      <c r="F574" s="144"/>
    </row>
    <row r="575" spans="1:6" hidden="1" x14ac:dyDescent="0.2">
      <c r="A575" s="374"/>
      <c r="B575" s="375"/>
      <c r="C575" s="375"/>
      <c r="D575" s="375"/>
      <c r="E575" s="375"/>
      <c r="F575" s="376"/>
    </row>
    <row r="576" spans="1:6" hidden="1" x14ac:dyDescent="0.2">
      <c r="A576" s="223"/>
      <c r="B576" s="209"/>
      <c r="C576" s="209"/>
      <c r="D576" s="209"/>
      <c r="E576" s="209"/>
      <c r="F576" s="222"/>
    </row>
    <row r="577" spans="1:6" hidden="1" x14ac:dyDescent="0.2">
      <c r="A577" s="223"/>
      <c r="B577" s="210"/>
      <c r="C577" s="210"/>
      <c r="D577" s="209"/>
      <c r="E577" s="211"/>
      <c r="F577" s="224"/>
    </row>
    <row r="578" spans="1:6" ht="15.75" hidden="1" thickBot="1" x14ac:dyDescent="0.3">
      <c r="A578" s="220"/>
      <c r="B578" s="221"/>
      <c r="C578" s="221"/>
      <c r="D578" s="221"/>
      <c r="E578" s="228"/>
      <c r="F578" s="229"/>
    </row>
    <row r="579" spans="1:6" hidden="1" x14ac:dyDescent="0.2">
      <c r="A579" s="144"/>
      <c r="B579" s="144"/>
      <c r="C579" s="144"/>
      <c r="D579" s="144"/>
      <c r="E579" s="144"/>
      <c r="F579" s="144"/>
    </row>
    <row r="580" spans="1:6" ht="13.5" hidden="1" thickBot="1" x14ac:dyDescent="0.25">
      <c r="A580" s="144"/>
      <c r="B580" s="144"/>
      <c r="C580" s="144"/>
      <c r="D580" s="144"/>
      <c r="E580" s="144"/>
      <c r="F580" s="144"/>
    </row>
    <row r="581" spans="1:6" hidden="1" x14ac:dyDescent="0.2">
      <c r="A581" s="374"/>
      <c r="B581" s="375"/>
      <c r="C581" s="375"/>
      <c r="D581" s="375"/>
      <c r="E581" s="375"/>
      <c r="F581" s="376"/>
    </row>
    <row r="582" spans="1:6" hidden="1" x14ac:dyDescent="0.2">
      <c r="A582" s="223"/>
      <c r="B582" s="209"/>
      <c r="C582" s="209"/>
      <c r="D582" s="209"/>
      <c r="E582" s="209"/>
      <c r="F582" s="222"/>
    </row>
    <row r="583" spans="1:6" hidden="1" x14ac:dyDescent="0.2">
      <c r="A583" s="223"/>
      <c r="B583" s="210"/>
      <c r="C583" s="210"/>
      <c r="D583" s="209"/>
      <c r="E583" s="211"/>
      <c r="F583" s="224"/>
    </row>
    <row r="584" spans="1:6" hidden="1" x14ac:dyDescent="0.2">
      <c r="A584" s="223"/>
      <c r="B584" s="210"/>
      <c r="C584" s="210"/>
      <c r="D584" s="209"/>
      <c r="E584" s="211"/>
      <c r="F584" s="224"/>
    </row>
    <row r="585" spans="1:6" hidden="1" x14ac:dyDescent="0.2">
      <c r="A585" s="223"/>
      <c r="B585" s="210"/>
      <c r="C585" s="210"/>
      <c r="D585" s="209"/>
      <c r="E585" s="211"/>
      <c r="F585" s="224"/>
    </row>
    <row r="586" spans="1:6" hidden="1" x14ac:dyDescent="0.2">
      <c r="A586" s="223"/>
      <c r="B586" s="210"/>
      <c r="C586" s="210"/>
      <c r="D586" s="209"/>
      <c r="E586" s="211"/>
      <c r="F586" s="224"/>
    </row>
    <row r="587" spans="1:6" hidden="1" x14ac:dyDescent="0.2">
      <c r="A587" s="223"/>
      <c r="B587" s="210"/>
      <c r="C587" s="210"/>
      <c r="D587" s="209"/>
      <c r="E587" s="211"/>
      <c r="F587" s="224"/>
    </row>
    <row r="588" spans="1:6" hidden="1" x14ac:dyDescent="0.2">
      <c r="A588" s="223"/>
      <c r="B588" s="210"/>
      <c r="C588" s="210"/>
      <c r="D588" s="209"/>
      <c r="E588" s="211"/>
      <c r="F588" s="224"/>
    </row>
    <row r="589" spans="1:6" ht="15.75" hidden="1" thickBot="1" x14ac:dyDescent="0.3">
      <c r="A589" s="220"/>
      <c r="B589" s="221"/>
      <c r="C589" s="221"/>
      <c r="D589" s="221"/>
      <c r="E589" s="228"/>
      <c r="F589" s="229"/>
    </row>
    <row r="590" spans="1:6" hidden="1" x14ac:dyDescent="0.2">
      <c r="A590" s="144"/>
      <c r="B590" s="144"/>
      <c r="C590" s="144"/>
      <c r="D590" s="144"/>
      <c r="E590" s="144"/>
      <c r="F590" s="144"/>
    </row>
    <row r="591" spans="1:6" hidden="1" x14ac:dyDescent="0.2">
      <c r="A591" s="144"/>
      <c r="B591" s="144"/>
      <c r="C591" s="144"/>
      <c r="D591" s="144"/>
      <c r="E591" s="144"/>
      <c r="F591" s="144"/>
    </row>
    <row r="592" spans="1:6" ht="25.9" hidden="1" customHeight="1" x14ac:dyDescent="0.2">
      <c r="A592" s="374"/>
      <c r="B592" s="385"/>
      <c r="C592" s="385"/>
      <c r="D592" s="385"/>
      <c r="E592" s="385"/>
      <c r="F592" s="386"/>
    </row>
    <row r="593" spans="1:10" ht="25.9" hidden="1" customHeight="1" x14ac:dyDescent="0.2">
      <c r="A593" s="223"/>
      <c r="B593" s="209"/>
      <c r="C593" s="209"/>
      <c r="D593" s="209"/>
      <c r="E593" s="209"/>
      <c r="F593" s="222"/>
    </row>
    <row r="594" spans="1:10" ht="25.9" hidden="1" customHeight="1" x14ac:dyDescent="0.2">
      <c r="A594" s="223"/>
      <c r="B594" s="210"/>
      <c r="C594" s="210"/>
      <c r="D594" s="209"/>
      <c r="E594" s="211"/>
      <c r="F594" s="224"/>
    </row>
    <row r="595" spans="1:10" ht="25.9" hidden="1" customHeight="1" x14ac:dyDescent="0.2">
      <c r="A595" s="223"/>
      <c r="B595" s="210"/>
      <c r="C595" s="210"/>
      <c r="D595" s="209"/>
      <c r="E595" s="211"/>
      <c r="F595" s="224"/>
    </row>
    <row r="596" spans="1:10" ht="25.9" hidden="1" customHeight="1" x14ac:dyDescent="0.2">
      <c r="A596" s="223"/>
      <c r="B596" s="210"/>
      <c r="C596" s="210"/>
      <c r="D596" s="209"/>
      <c r="E596" s="211"/>
      <c r="F596" s="224"/>
    </row>
    <row r="597" spans="1:10" ht="25.9" hidden="1" customHeight="1" x14ac:dyDescent="0.2">
      <c r="A597" s="223"/>
      <c r="B597" s="210"/>
      <c r="C597" s="210"/>
      <c r="D597" s="209"/>
      <c r="E597" s="211"/>
      <c r="F597" s="224"/>
    </row>
    <row r="598" spans="1:10" ht="25.9" hidden="1" customHeight="1" x14ac:dyDescent="0.2">
      <c r="A598" s="223"/>
      <c r="B598" s="210"/>
      <c r="C598" s="210"/>
      <c r="D598" s="209"/>
      <c r="E598" s="211"/>
      <c r="F598" s="224"/>
    </row>
    <row r="599" spans="1:10" ht="25.9" hidden="1" customHeight="1" x14ac:dyDescent="0.2">
      <c r="A599" s="223"/>
      <c r="B599" s="210"/>
      <c r="C599" s="210"/>
      <c r="D599" s="209"/>
      <c r="E599" s="211"/>
      <c r="F599" s="224"/>
    </row>
    <row r="600" spans="1:10" ht="25.9" hidden="1" customHeight="1" x14ac:dyDescent="0.2">
      <c r="A600" s="223"/>
      <c r="B600" s="210"/>
      <c r="C600" s="210"/>
      <c r="D600" s="209"/>
      <c r="E600" s="211"/>
      <c r="F600" s="224"/>
      <c r="J600" s="250"/>
    </row>
    <row r="601" spans="1:10" ht="25.9" hidden="1" customHeight="1" x14ac:dyDescent="0.2">
      <c r="A601" s="223"/>
      <c r="B601" s="210"/>
      <c r="C601" s="210"/>
      <c r="D601" s="209"/>
      <c r="E601" s="211"/>
      <c r="F601" s="224"/>
    </row>
    <row r="602" spans="1:10" ht="25.9" hidden="1" customHeight="1" thickBot="1" x14ac:dyDescent="0.3">
      <c r="A602" s="220"/>
      <c r="B602" s="221"/>
      <c r="C602" s="221"/>
      <c r="D602" s="221"/>
      <c r="E602" s="228"/>
      <c r="F602" s="229"/>
    </row>
    <row r="603" spans="1:10" hidden="1" x14ac:dyDescent="0.2">
      <c r="A603" s="144"/>
      <c r="B603" s="144"/>
      <c r="C603" s="144"/>
      <c r="D603" s="144"/>
      <c r="E603" s="144"/>
      <c r="F603" s="144"/>
    </row>
    <row r="604" spans="1:10" hidden="1" x14ac:dyDescent="0.2">
      <c r="A604" s="144"/>
      <c r="B604" s="144"/>
      <c r="C604" s="144"/>
      <c r="D604" s="144"/>
      <c r="E604" s="144"/>
      <c r="F604" s="144"/>
    </row>
    <row r="605" spans="1:10" ht="13.5" thickBot="1" x14ac:dyDescent="0.25">
      <c r="A605" s="144"/>
      <c r="B605" s="144"/>
      <c r="C605" s="144"/>
      <c r="D605" s="144"/>
      <c r="E605" s="144"/>
      <c r="F605" s="144"/>
    </row>
    <row r="606" spans="1:10" s="239" customFormat="1" ht="15.75" thickBot="1" x14ac:dyDescent="0.3">
      <c r="A606" s="377" t="s">
        <v>169</v>
      </c>
      <c r="B606" s="378"/>
      <c r="C606" s="378"/>
      <c r="D606" s="379"/>
      <c r="E606" s="237">
        <f>ROUND(E602+E578+E572+E548+E507+E486+E479+E471+E431+E418+E404+E383+E362+E299+E194+E184+E133+E93+E589,2)</f>
        <v>1702.75</v>
      </c>
      <c r="F606" s="238">
        <f>ROUND(F602+F578+F548+F507+F486+F479+F471+F431+F418+F404+F383+F362+F299+F194+F184+F133+F93+F589+F572,2)</f>
        <v>85.14</v>
      </c>
      <c r="I606" s="272">
        <f>Insumos!G26</f>
        <v>147479.39999999997</v>
      </c>
    </row>
  </sheetData>
  <mergeCells count="22">
    <mergeCell ref="A592:F592"/>
    <mergeCell ref="A489:F489"/>
    <mergeCell ref="A510:F510"/>
    <mergeCell ref="A551:F551"/>
    <mergeCell ref="A575:F575"/>
    <mergeCell ref="A581:F581"/>
    <mergeCell ref="A482:F482"/>
    <mergeCell ref="A606:D606"/>
    <mergeCell ref="A1:F1"/>
    <mergeCell ref="A2:F2"/>
    <mergeCell ref="A302:F302"/>
    <mergeCell ref="A365:F365"/>
    <mergeCell ref="A386:F386"/>
    <mergeCell ref="A407:F407"/>
    <mergeCell ref="A421:F421"/>
    <mergeCell ref="A434:F434"/>
    <mergeCell ref="A10:F10"/>
    <mergeCell ref="A96:F96"/>
    <mergeCell ref="A136:F136"/>
    <mergeCell ref="A187:F187"/>
    <mergeCell ref="A197:F197"/>
    <mergeCell ref="A473:F473"/>
  </mergeCells>
  <pageMargins left="0.51181102362204722" right="0.51181102362204722" top="0.78740157480314965" bottom="0.78740157480314965" header="0.31496062992125984" footer="0.31496062992125984"/>
  <pageSetup paperSize="9" fitToWidth="0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5"/>
  <sheetViews>
    <sheetView view="pageBreakPreview" zoomScaleNormal="100" zoomScaleSheetLayoutView="100" workbookViewId="0">
      <selection activeCell="E4" sqref="E4"/>
    </sheetView>
  </sheetViews>
  <sheetFormatPr defaultRowHeight="12.75" x14ac:dyDescent="0.2"/>
  <cols>
    <col min="2" max="2" width="82.7109375" customWidth="1"/>
    <col min="5" max="5" width="14" customWidth="1"/>
    <col min="6" max="6" width="16.7109375" customWidth="1"/>
    <col min="7" max="7" width="13.28515625" customWidth="1"/>
    <col min="8" max="8" width="13.85546875" customWidth="1"/>
  </cols>
  <sheetData>
    <row r="1" spans="1:8" ht="15.6" customHeight="1" thickBot="1" x14ac:dyDescent="0.25">
      <c r="A1" s="296" t="s">
        <v>86</v>
      </c>
      <c r="B1" s="297" t="s">
        <v>243</v>
      </c>
      <c r="C1" s="297" t="s">
        <v>244</v>
      </c>
      <c r="D1" s="297" t="s">
        <v>1</v>
      </c>
      <c r="E1" s="387" t="s">
        <v>245</v>
      </c>
      <c r="F1" s="387"/>
      <c r="G1" s="387" t="s">
        <v>246</v>
      </c>
      <c r="H1" s="388"/>
    </row>
    <row r="2" spans="1:8" x14ac:dyDescent="0.2">
      <c r="A2" s="298">
        <v>1</v>
      </c>
      <c r="B2" s="294" t="s">
        <v>249</v>
      </c>
      <c r="C2" s="295">
        <f>'Memoria de Cálculo '!E93</f>
        <v>149.72000000000003</v>
      </c>
      <c r="D2" s="295" t="s">
        <v>95</v>
      </c>
      <c r="E2" s="295" t="s">
        <v>247</v>
      </c>
      <c r="F2" s="295" t="s">
        <v>248</v>
      </c>
      <c r="G2" s="295" t="s">
        <v>250</v>
      </c>
      <c r="H2" s="295" t="s">
        <v>251</v>
      </c>
    </row>
    <row r="3" spans="1:8" x14ac:dyDescent="0.2">
      <c r="A3" s="298">
        <v>2</v>
      </c>
      <c r="B3" s="293" t="s">
        <v>304</v>
      </c>
      <c r="C3" s="209">
        <f>'Memoria de Cálculo '!E133</f>
        <v>141.91</v>
      </c>
      <c r="D3" s="295" t="s">
        <v>95</v>
      </c>
      <c r="E3" s="299" t="s">
        <v>298</v>
      </c>
      <c r="F3" s="299" t="s">
        <v>305</v>
      </c>
      <c r="G3" s="299" t="s">
        <v>253</v>
      </c>
      <c r="H3" s="299" t="s">
        <v>252</v>
      </c>
    </row>
    <row r="4" spans="1:8" x14ac:dyDescent="0.2">
      <c r="A4" s="298">
        <v>3</v>
      </c>
      <c r="B4" s="300" t="s">
        <v>254</v>
      </c>
      <c r="C4" s="209">
        <f>'Memoria de Cálculo '!E184</f>
        <v>164.98099999999999</v>
      </c>
      <c r="D4" s="295" t="s">
        <v>95</v>
      </c>
      <c r="E4" s="299" t="s">
        <v>255</v>
      </c>
      <c r="F4" s="299" t="s">
        <v>256</v>
      </c>
      <c r="G4" s="299" t="s">
        <v>257</v>
      </c>
      <c r="H4" s="299" t="s">
        <v>258</v>
      </c>
    </row>
    <row r="5" spans="1:8" x14ac:dyDescent="0.2">
      <c r="A5" s="298">
        <v>4</v>
      </c>
      <c r="B5" s="300" t="s">
        <v>259</v>
      </c>
      <c r="C5" s="301">
        <f>'Memoria de Cálculo '!E194</f>
        <v>6.8000000000000007</v>
      </c>
      <c r="D5" s="295" t="s">
        <v>95</v>
      </c>
      <c r="E5" s="299" t="s">
        <v>260</v>
      </c>
      <c r="F5" s="299" t="s">
        <v>261</v>
      </c>
      <c r="G5" s="299" t="s">
        <v>262</v>
      </c>
      <c r="H5" s="299" t="s">
        <v>263</v>
      </c>
    </row>
    <row r="6" spans="1:8" x14ac:dyDescent="0.2">
      <c r="A6" s="298">
        <v>5</v>
      </c>
      <c r="B6" s="300" t="s">
        <v>264</v>
      </c>
      <c r="C6" s="209">
        <f>'Memoria de Cálculo '!E299</f>
        <v>638.09000000000037</v>
      </c>
      <c r="D6" s="295" t="s">
        <v>95</v>
      </c>
      <c r="E6" s="299" t="s">
        <v>265</v>
      </c>
      <c r="F6" s="299" t="s">
        <v>266</v>
      </c>
      <c r="G6" s="299" t="s">
        <v>257</v>
      </c>
      <c r="H6" s="299" t="s">
        <v>266</v>
      </c>
    </row>
    <row r="7" spans="1:8" x14ac:dyDescent="0.2">
      <c r="A7" s="298">
        <v>6</v>
      </c>
      <c r="B7" s="300" t="s">
        <v>267</v>
      </c>
      <c r="C7" s="209">
        <f>'Memoria de Cálculo '!E362</f>
        <v>136.99</v>
      </c>
      <c r="D7" s="295" t="s">
        <v>95</v>
      </c>
      <c r="E7" s="299" t="s">
        <v>268</v>
      </c>
      <c r="F7" s="299" t="s">
        <v>269</v>
      </c>
      <c r="G7" s="299" t="s">
        <v>270</v>
      </c>
      <c r="H7" s="299" t="s">
        <v>271</v>
      </c>
    </row>
    <row r="8" spans="1:8" x14ac:dyDescent="0.2">
      <c r="A8" s="298">
        <v>7</v>
      </c>
      <c r="B8" s="300" t="s">
        <v>272</v>
      </c>
      <c r="C8" s="209">
        <f>'Memoria de Cálculo '!E383</f>
        <v>77.650000000000006</v>
      </c>
      <c r="D8" s="295" t="s">
        <v>95</v>
      </c>
      <c r="E8" s="299" t="s">
        <v>273</v>
      </c>
      <c r="F8" s="299" t="s">
        <v>274</v>
      </c>
      <c r="G8" s="299" t="s">
        <v>275</v>
      </c>
      <c r="H8" s="299" t="s">
        <v>274</v>
      </c>
    </row>
    <row r="9" spans="1:8" x14ac:dyDescent="0.2">
      <c r="A9" s="298">
        <v>8</v>
      </c>
      <c r="B9" s="300" t="s">
        <v>276</v>
      </c>
      <c r="C9" s="209">
        <f>'Memoria de Cálculo '!E404</f>
        <v>18.700000000000006</v>
      </c>
      <c r="D9" s="302" t="s">
        <v>95</v>
      </c>
      <c r="E9" s="299" t="s">
        <v>277</v>
      </c>
      <c r="F9" s="299" t="s">
        <v>278</v>
      </c>
      <c r="G9" s="299" t="s">
        <v>279</v>
      </c>
      <c r="H9" s="299" t="s">
        <v>278</v>
      </c>
    </row>
    <row r="10" spans="1:8" x14ac:dyDescent="0.2">
      <c r="A10" s="298">
        <v>9</v>
      </c>
      <c r="B10" s="300" t="s">
        <v>280</v>
      </c>
      <c r="C10" s="209">
        <f>'Memoria de Cálculo '!E418</f>
        <v>15.610000000000003</v>
      </c>
      <c r="D10" s="302" t="s">
        <v>95</v>
      </c>
      <c r="E10" s="299" t="s">
        <v>277</v>
      </c>
      <c r="F10" s="299" t="s">
        <v>281</v>
      </c>
      <c r="G10" s="299" t="s">
        <v>282</v>
      </c>
      <c r="H10" s="299" t="s">
        <v>283</v>
      </c>
    </row>
    <row r="11" spans="1:8" x14ac:dyDescent="0.2">
      <c r="A11" s="298">
        <v>10</v>
      </c>
      <c r="B11" s="300" t="s">
        <v>284</v>
      </c>
      <c r="C11" s="209">
        <f>'Memoria de Cálculo '!E431</f>
        <v>8.32</v>
      </c>
      <c r="D11" s="302" t="s">
        <v>95</v>
      </c>
      <c r="E11" s="299" t="s">
        <v>277</v>
      </c>
      <c r="F11" s="299" t="s">
        <v>285</v>
      </c>
      <c r="G11" s="299" t="s">
        <v>286</v>
      </c>
      <c r="H11" s="299" t="s">
        <v>287</v>
      </c>
    </row>
    <row r="12" spans="1:8" x14ac:dyDescent="0.2">
      <c r="A12" s="298">
        <v>11</v>
      </c>
      <c r="B12" s="300" t="s">
        <v>288</v>
      </c>
      <c r="C12" s="209">
        <f>'Memoria de Cálculo '!E471</f>
        <v>149.72999999999996</v>
      </c>
      <c r="D12" s="302" t="s">
        <v>95</v>
      </c>
      <c r="E12" s="299" t="s">
        <v>286</v>
      </c>
      <c r="F12" s="299" t="s">
        <v>287</v>
      </c>
      <c r="G12" s="299" t="s">
        <v>253</v>
      </c>
      <c r="H12" s="299" t="s">
        <v>289</v>
      </c>
    </row>
    <row r="13" spans="1:8" x14ac:dyDescent="0.2">
      <c r="A13" s="298">
        <v>12</v>
      </c>
      <c r="B13" s="300" t="s">
        <v>290</v>
      </c>
      <c r="C13" s="209">
        <f>'Memoria de Cálculo '!E479</f>
        <v>2.7600000000000007</v>
      </c>
      <c r="D13" s="302" t="s">
        <v>95</v>
      </c>
      <c r="E13" s="299" t="s">
        <v>277</v>
      </c>
      <c r="F13" s="299" t="s">
        <v>291</v>
      </c>
      <c r="G13" s="299" t="s">
        <v>292</v>
      </c>
      <c r="H13" s="299" t="s">
        <v>293</v>
      </c>
    </row>
    <row r="14" spans="1:8" x14ac:dyDescent="0.2">
      <c r="A14" s="298">
        <v>13</v>
      </c>
      <c r="B14" s="300" t="s">
        <v>299</v>
      </c>
      <c r="C14" s="209">
        <f>'Memoria de Cálculo '!E507</f>
        <v>144.91999999999996</v>
      </c>
      <c r="D14" s="302" t="s">
        <v>95</v>
      </c>
      <c r="E14" s="299" t="s">
        <v>294</v>
      </c>
      <c r="F14" s="299" t="s">
        <v>295</v>
      </c>
      <c r="G14" s="299" t="s">
        <v>262</v>
      </c>
      <c r="H14" s="299" t="s">
        <v>300</v>
      </c>
    </row>
    <row r="15" spans="1:8" x14ac:dyDescent="0.2">
      <c r="A15" s="298">
        <v>14</v>
      </c>
      <c r="B15" s="300" t="s">
        <v>301</v>
      </c>
      <c r="C15" s="209">
        <f>'Memoria de Cálculo '!E572</f>
        <v>46.569999999999993</v>
      </c>
      <c r="D15" s="302" t="s">
        <v>95</v>
      </c>
      <c r="E15" s="299" t="s">
        <v>296</v>
      </c>
      <c r="F15" s="299" t="s">
        <v>297</v>
      </c>
      <c r="G15" s="299" t="s">
        <v>302</v>
      </c>
      <c r="H15" s="299" t="s">
        <v>303</v>
      </c>
    </row>
  </sheetData>
  <mergeCells count="2">
    <mergeCell ref="E1:F1"/>
    <mergeCell ref="G1:H1"/>
  </mergeCells>
  <phoneticPr fontId="16" type="noConversion"/>
  <pageMargins left="0.511811024" right="0.511811024" top="0.78740157499999996" bottom="0.78740157499999996" header="0.31496062000000002" footer="0.31496062000000002"/>
  <pageSetup paperSize="9" scale="82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9</vt:i4>
      </vt:variant>
      <vt:variant>
        <vt:lpstr>Intervalos nomeados</vt:lpstr>
      </vt:variant>
      <vt:variant>
        <vt:i4>6</vt:i4>
      </vt:variant>
    </vt:vector>
  </HeadingPairs>
  <TitlesOfParts>
    <vt:vector size="15" baseType="lpstr">
      <vt:lpstr>CFF</vt:lpstr>
      <vt:lpstr>Atualização</vt:lpstr>
      <vt:lpstr>Plan1 (2)</vt:lpstr>
      <vt:lpstr>Plan1</vt:lpstr>
      <vt:lpstr>Plan2</vt:lpstr>
      <vt:lpstr>Plan3</vt:lpstr>
      <vt:lpstr>Insumos</vt:lpstr>
      <vt:lpstr>Memoria de Cálculo </vt:lpstr>
      <vt:lpstr>REL. RUAS COORDENADAS</vt:lpstr>
      <vt:lpstr>CFF!Area_de_impressao</vt:lpstr>
      <vt:lpstr>Insumos!Area_de_impressao</vt:lpstr>
      <vt:lpstr>'Memoria de Cálculo '!Area_de_impressao</vt:lpstr>
      <vt:lpstr>Plan2!Area_de_impressao</vt:lpstr>
      <vt:lpstr>Atualização!Titulos_de_impressao</vt:lpstr>
      <vt:lpstr>'Memoria de Cálculo '!Titulos_de_impressao</vt:lpstr>
    </vt:vector>
  </TitlesOfParts>
  <Company>Rede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GABINETE</cp:lastModifiedBy>
  <cp:lastPrinted>2020-05-13T18:03:25Z</cp:lastPrinted>
  <dcterms:created xsi:type="dcterms:W3CDTF">2006-05-08T22:55:47Z</dcterms:created>
  <dcterms:modified xsi:type="dcterms:W3CDTF">2020-08-19T12:34:27Z</dcterms:modified>
</cp:coreProperties>
</file>